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Shashank\FY 2026-27\170th\Website\"/>
    </mc:Choice>
  </mc:AlternateContent>
  <xr:revisionPtr revIDLastSave="0" documentId="13_ncr:1_{78624F30-48BA-4FF9-8738-2F5C96FFD082}" xr6:coauthVersionLast="47" xr6:coauthVersionMax="47" xr10:uidLastSave="{00000000-0000-0000-0000-000000000000}"/>
  <bookViews>
    <workbookView xWindow="-120" yWindow="-120" windowWidth="29040" windowHeight="15720" tabRatio="939" xr2:uid="{00000000-000D-0000-FFFF-FFFF00000000}"/>
  </bookViews>
  <sheets>
    <sheet name="Annex 1" sheetId="1" r:id="rId1"/>
    <sheet name="Annex 2" sheetId="2" r:id="rId2"/>
    <sheet name="Annex 3" sheetId="3" r:id="rId3"/>
    <sheet name="Annex 4" sheetId="4" r:id="rId4"/>
    <sheet name="Annex 5" sheetId="5" r:id="rId5"/>
    <sheet name="Annex 6" sheetId="6" r:id="rId6"/>
    <sheet name="Annex 7" sheetId="7" r:id="rId7"/>
    <sheet name="Annex 8" sheetId="8" r:id="rId8"/>
    <sheet name="Annex 9" sheetId="9" r:id="rId9"/>
    <sheet name="Annex 10" sheetId="10" r:id="rId10"/>
    <sheet name="Annex 10A" sheetId="11" r:id="rId11"/>
    <sheet name="Annex 10B" sheetId="12" r:id="rId12"/>
    <sheet name="Annex 10C" sheetId="13" r:id="rId13"/>
    <sheet name="Annex 10D" sheetId="14" r:id="rId14"/>
    <sheet name="Annex 11" sheetId="15" r:id="rId15"/>
    <sheet name="Annex 12" sheetId="16" r:id="rId16"/>
    <sheet name="Annex 12A" sheetId="17" r:id="rId17"/>
    <sheet name="Annex 12B" sheetId="18" r:id="rId18"/>
    <sheet name="Annex 12C" sheetId="19" r:id="rId19"/>
    <sheet name="Annex 12D" sheetId="20" r:id="rId20"/>
    <sheet name="Annex 12E" sheetId="21" r:id="rId21"/>
  </sheets>
  <externalReferences>
    <externalReference r:id="rId22"/>
    <externalReference r:id="rId23"/>
    <externalReference r:id="rId24"/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21" l="1"/>
  <c r="K49" i="21"/>
  <c r="J49" i="21"/>
  <c r="I49" i="21"/>
  <c r="H49" i="21"/>
  <c r="G49" i="21"/>
  <c r="F49" i="21"/>
  <c r="E49" i="21"/>
  <c r="D49" i="21"/>
  <c r="C49" i="21"/>
  <c r="N48" i="21"/>
  <c r="M48" i="21"/>
  <c r="N47" i="21"/>
  <c r="M47" i="21"/>
  <c r="N46" i="21"/>
  <c r="M46" i="21"/>
  <c r="N45" i="21"/>
  <c r="M45" i="21"/>
  <c r="N44" i="21"/>
  <c r="M44" i="21"/>
  <c r="N43" i="21"/>
  <c r="M43" i="21"/>
  <c r="N42" i="21"/>
  <c r="M42" i="21"/>
  <c r="N41" i="21"/>
  <c r="M41" i="21"/>
  <c r="N40" i="21"/>
  <c r="M40" i="21"/>
  <c r="N39" i="21"/>
  <c r="M39" i="21"/>
  <c r="N38" i="21"/>
  <c r="M38" i="21"/>
  <c r="N37" i="21"/>
  <c r="M37" i="21"/>
  <c r="N36" i="21"/>
  <c r="M36" i="21"/>
  <c r="N35" i="21"/>
  <c r="M35" i="21"/>
  <c r="N34" i="21"/>
  <c r="M34" i="21"/>
  <c r="N33" i="21"/>
  <c r="M33" i="21"/>
  <c r="N32" i="21"/>
  <c r="M32" i="21"/>
  <c r="N31" i="21"/>
  <c r="M31" i="21"/>
  <c r="N30" i="21"/>
  <c r="M30" i="21"/>
  <c r="N29" i="21"/>
  <c r="M29" i="21"/>
  <c r="N28" i="21"/>
  <c r="M28" i="21"/>
  <c r="N27" i="21"/>
  <c r="M27" i="21"/>
  <c r="N26" i="21"/>
  <c r="M26" i="21"/>
  <c r="N25" i="21"/>
  <c r="M25" i="21"/>
  <c r="N24" i="21"/>
  <c r="M24" i="21"/>
  <c r="N23" i="21"/>
  <c r="M23" i="21"/>
  <c r="N22" i="21"/>
  <c r="M22" i="21"/>
  <c r="N21" i="21"/>
  <c r="M21" i="21"/>
  <c r="N20" i="21"/>
  <c r="M20" i="21"/>
  <c r="N19" i="21"/>
  <c r="M19" i="21"/>
  <c r="N18" i="21"/>
  <c r="M18" i="21"/>
  <c r="N17" i="21"/>
  <c r="M17" i="21"/>
  <c r="N16" i="21"/>
  <c r="M16" i="21"/>
  <c r="N15" i="21"/>
  <c r="M15" i="21"/>
  <c r="N14" i="21"/>
  <c r="M14" i="21"/>
  <c r="N13" i="21"/>
  <c r="M13" i="21"/>
  <c r="N12" i="21"/>
  <c r="M12" i="21"/>
  <c r="N11" i="21"/>
  <c r="M11" i="21"/>
  <c r="N10" i="21"/>
  <c r="N49" i="21" s="1"/>
  <c r="M10" i="21"/>
  <c r="M49" i="21" s="1"/>
  <c r="N9" i="21"/>
  <c r="M9" i="21"/>
  <c r="N8" i="21"/>
  <c r="M8" i="21"/>
  <c r="R50" i="20"/>
  <c r="Q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P49" i="20"/>
  <c r="O49" i="20"/>
  <c r="P48" i="20"/>
  <c r="O48" i="20"/>
  <c r="P47" i="20"/>
  <c r="O47" i="20"/>
  <c r="P46" i="20"/>
  <c r="O46" i="20"/>
  <c r="P45" i="20"/>
  <c r="O45" i="20"/>
  <c r="P44" i="20"/>
  <c r="O44" i="20"/>
  <c r="P43" i="20"/>
  <c r="O43" i="20"/>
  <c r="P42" i="20"/>
  <c r="O42" i="20"/>
  <c r="P41" i="20"/>
  <c r="O41" i="20"/>
  <c r="P40" i="20"/>
  <c r="O40" i="20"/>
  <c r="P39" i="20"/>
  <c r="O39" i="20"/>
  <c r="P38" i="20"/>
  <c r="O38" i="20"/>
  <c r="P37" i="20"/>
  <c r="O37" i="20"/>
  <c r="P36" i="20"/>
  <c r="O36" i="20"/>
  <c r="P35" i="20"/>
  <c r="O35" i="20"/>
  <c r="P34" i="20"/>
  <c r="O34" i="20"/>
  <c r="P33" i="20"/>
  <c r="O33" i="20"/>
  <c r="P32" i="20"/>
  <c r="O32" i="20"/>
  <c r="P31" i="20"/>
  <c r="O31" i="20"/>
  <c r="P30" i="20"/>
  <c r="O30" i="20"/>
  <c r="P29" i="20"/>
  <c r="O29" i="20"/>
  <c r="P28" i="20"/>
  <c r="O28" i="20"/>
  <c r="P27" i="20"/>
  <c r="O27" i="20"/>
  <c r="P26" i="20"/>
  <c r="O26" i="20"/>
  <c r="P25" i="20"/>
  <c r="O25" i="20"/>
  <c r="P24" i="20"/>
  <c r="O24" i="20"/>
  <c r="P23" i="20"/>
  <c r="O23" i="20"/>
  <c r="P22" i="20"/>
  <c r="O22" i="20"/>
  <c r="P21" i="20"/>
  <c r="O21" i="20"/>
  <c r="P20" i="20"/>
  <c r="O20" i="20"/>
  <c r="P19" i="20"/>
  <c r="O19" i="20"/>
  <c r="P18" i="20"/>
  <c r="O18" i="20"/>
  <c r="P17" i="20"/>
  <c r="O17" i="20"/>
  <c r="P16" i="20"/>
  <c r="O16" i="20"/>
  <c r="P15" i="20"/>
  <c r="O15" i="20"/>
  <c r="P14" i="20"/>
  <c r="O14" i="20"/>
  <c r="P13" i="20"/>
  <c r="O13" i="20"/>
  <c r="P12" i="20"/>
  <c r="O12" i="20"/>
  <c r="P11" i="20"/>
  <c r="O11" i="20"/>
  <c r="P10" i="20"/>
  <c r="O10" i="20"/>
  <c r="P9" i="20"/>
  <c r="P50" i="20" s="1"/>
  <c r="O9" i="20"/>
  <c r="O50" i="20" s="1"/>
  <c r="J50" i="19"/>
  <c r="I50" i="19"/>
  <c r="H50" i="19"/>
  <c r="G50" i="19"/>
  <c r="F50" i="19"/>
  <c r="E50" i="19"/>
  <c r="D50" i="19"/>
  <c r="C50" i="19"/>
  <c r="L49" i="19"/>
  <c r="K49" i="19"/>
  <c r="L48" i="19"/>
  <c r="K48" i="19"/>
  <c r="L47" i="19"/>
  <c r="K47" i="19"/>
  <c r="L46" i="19"/>
  <c r="K46" i="19"/>
  <c r="L45" i="19"/>
  <c r="K45" i="19"/>
  <c r="L44" i="19"/>
  <c r="K44" i="19"/>
  <c r="L43" i="19"/>
  <c r="K43" i="19"/>
  <c r="L42" i="19"/>
  <c r="K42" i="19"/>
  <c r="L41" i="19"/>
  <c r="K41" i="19"/>
  <c r="L40" i="19"/>
  <c r="K40" i="19"/>
  <c r="L39" i="19"/>
  <c r="K39" i="19"/>
  <c r="L38" i="19"/>
  <c r="K38" i="19"/>
  <c r="L37" i="19"/>
  <c r="K37" i="19"/>
  <c r="L36" i="19"/>
  <c r="K36" i="19"/>
  <c r="L35" i="19"/>
  <c r="K35" i="19"/>
  <c r="L34" i="19"/>
  <c r="K34" i="19"/>
  <c r="L33" i="19"/>
  <c r="K33" i="19"/>
  <c r="L32" i="19"/>
  <c r="K32" i="19"/>
  <c r="L31" i="19"/>
  <c r="K31" i="19"/>
  <c r="L30" i="19"/>
  <c r="K30" i="19"/>
  <c r="L29" i="19"/>
  <c r="K29" i="19"/>
  <c r="L28" i="19"/>
  <c r="K28" i="19"/>
  <c r="L27" i="19"/>
  <c r="K27" i="19"/>
  <c r="L26" i="19"/>
  <c r="K26" i="19"/>
  <c r="L25" i="19"/>
  <c r="K25" i="19"/>
  <c r="L24" i="19"/>
  <c r="K24" i="19"/>
  <c r="L23" i="19"/>
  <c r="K23" i="19"/>
  <c r="L22" i="19"/>
  <c r="K22" i="19"/>
  <c r="L21" i="19"/>
  <c r="K21" i="19"/>
  <c r="L20" i="19"/>
  <c r="K20" i="19"/>
  <c r="L19" i="19"/>
  <c r="K19" i="19"/>
  <c r="L18" i="19"/>
  <c r="K18" i="19"/>
  <c r="L17" i="19"/>
  <c r="K17" i="19"/>
  <c r="L16" i="19"/>
  <c r="K16" i="19"/>
  <c r="L15" i="19"/>
  <c r="K15" i="19"/>
  <c r="L14" i="19"/>
  <c r="K14" i="19"/>
  <c r="L13" i="19"/>
  <c r="K13" i="19"/>
  <c r="L12" i="19"/>
  <c r="K12" i="19"/>
  <c r="L11" i="19"/>
  <c r="K11" i="19"/>
  <c r="L10" i="19"/>
  <c r="K10" i="19"/>
  <c r="L9" i="19"/>
  <c r="L50" i="19" s="1"/>
  <c r="K9" i="19"/>
  <c r="K50" i="19" s="1"/>
  <c r="N51" i="18"/>
  <c r="M51" i="18"/>
  <c r="L51" i="18"/>
  <c r="K51" i="18"/>
  <c r="I51" i="18"/>
  <c r="H51" i="18"/>
  <c r="G51" i="18"/>
  <c r="F51" i="18"/>
  <c r="E51" i="18"/>
  <c r="D51" i="18"/>
  <c r="J51" i="18" s="1"/>
  <c r="C51" i="18"/>
  <c r="O50" i="18"/>
  <c r="J50" i="18"/>
  <c r="P50" i="18" s="1"/>
  <c r="I50" i="18"/>
  <c r="O49" i="18"/>
  <c r="J49" i="18"/>
  <c r="P49" i="18" s="1"/>
  <c r="I49" i="18"/>
  <c r="O48" i="18"/>
  <c r="J48" i="18"/>
  <c r="P48" i="18" s="1"/>
  <c r="I48" i="18"/>
  <c r="O47" i="18"/>
  <c r="J47" i="18"/>
  <c r="P47" i="18" s="1"/>
  <c r="I47" i="18"/>
  <c r="O46" i="18"/>
  <c r="J46" i="18"/>
  <c r="P46" i="18" s="1"/>
  <c r="I46" i="18"/>
  <c r="O45" i="18"/>
  <c r="J45" i="18"/>
  <c r="P45" i="18" s="1"/>
  <c r="I45" i="18"/>
  <c r="O44" i="18"/>
  <c r="J44" i="18"/>
  <c r="P44" i="18" s="1"/>
  <c r="I44" i="18"/>
  <c r="O43" i="18"/>
  <c r="J43" i="18"/>
  <c r="P43" i="18" s="1"/>
  <c r="I43" i="18"/>
  <c r="O42" i="18"/>
  <c r="J42" i="18"/>
  <c r="P42" i="18" s="1"/>
  <c r="I42" i="18"/>
  <c r="O41" i="18"/>
  <c r="J41" i="18"/>
  <c r="P41" i="18" s="1"/>
  <c r="I41" i="18"/>
  <c r="O40" i="18"/>
  <c r="J40" i="18"/>
  <c r="P40" i="18" s="1"/>
  <c r="I40" i="18"/>
  <c r="O39" i="18"/>
  <c r="J39" i="18"/>
  <c r="P39" i="18" s="1"/>
  <c r="I39" i="18"/>
  <c r="O38" i="18"/>
  <c r="J38" i="18"/>
  <c r="P38" i="18" s="1"/>
  <c r="I38" i="18"/>
  <c r="O37" i="18"/>
  <c r="J37" i="18"/>
  <c r="P37" i="18" s="1"/>
  <c r="I37" i="18"/>
  <c r="O36" i="18"/>
  <c r="J36" i="18"/>
  <c r="P36" i="18" s="1"/>
  <c r="I36" i="18"/>
  <c r="O35" i="18"/>
  <c r="J35" i="18"/>
  <c r="P35" i="18" s="1"/>
  <c r="I35" i="18"/>
  <c r="O34" i="18"/>
  <c r="J34" i="18"/>
  <c r="P34" i="18" s="1"/>
  <c r="I34" i="18"/>
  <c r="O33" i="18"/>
  <c r="J33" i="18"/>
  <c r="P33" i="18" s="1"/>
  <c r="I33" i="18"/>
  <c r="O32" i="18"/>
  <c r="J32" i="18"/>
  <c r="P32" i="18" s="1"/>
  <c r="I32" i="18"/>
  <c r="O31" i="18"/>
  <c r="J31" i="18"/>
  <c r="P31" i="18" s="1"/>
  <c r="I31" i="18"/>
  <c r="O30" i="18"/>
  <c r="J30" i="18"/>
  <c r="P30" i="18" s="1"/>
  <c r="I30" i="18"/>
  <c r="O29" i="18"/>
  <c r="J29" i="18"/>
  <c r="P29" i="18" s="1"/>
  <c r="I29" i="18"/>
  <c r="O28" i="18"/>
  <c r="J28" i="18"/>
  <c r="P28" i="18" s="1"/>
  <c r="I28" i="18"/>
  <c r="O27" i="18"/>
  <c r="J27" i="18"/>
  <c r="P27" i="18" s="1"/>
  <c r="I27" i="18"/>
  <c r="O26" i="18"/>
  <c r="J26" i="18"/>
  <c r="P26" i="18" s="1"/>
  <c r="I26" i="18"/>
  <c r="O25" i="18"/>
  <c r="J25" i="18"/>
  <c r="P25" i="18" s="1"/>
  <c r="I25" i="18"/>
  <c r="O24" i="18"/>
  <c r="J24" i="18"/>
  <c r="P24" i="18" s="1"/>
  <c r="I24" i="18"/>
  <c r="O23" i="18"/>
  <c r="J23" i="18"/>
  <c r="P23" i="18" s="1"/>
  <c r="I23" i="18"/>
  <c r="O22" i="18"/>
  <c r="J22" i="18"/>
  <c r="P22" i="18" s="1"/>
  <c r="I22" i="18"/>
  <c r="O21" i="18"/>
  <c r="J21" i="18"/>
  <c r="P21" i="18" s="1"/>
  <c r="I21" i="18"/>
  <c r="O20" i="18"/>
  <c r="J20" i="18"/>
  <c r="P20" i="18" s="1"/>
  <c r="I20" i="18"/>
  <c r="O19" i="18"/>
  <c r="J19" i="18"/>
  <c r="P19" i="18" s="1"/>
  <c r="I19" i="18"/>
  <c r="O18" i="18"/>
  <c r="J18" i="18"/>
  <c r="P18" i="18" s="1"/>
  <c r="I18" i="18"/>
  <c r="O17" i="18"/>
  <c r="J17" i="18"/>
  <c r="P17" i="18" s="1"/>
  <c r="I17" i="18"/>
  <c r="O16" i="18"/>
  <c r="J16" i="18"/>
  <c r="P16" i="18" s="1"/>
  <c r="I16" i="18"/>
  <c r="O15" i="18"/>
  <c r="J15" i="18"/>
  <c r="P15" i="18" s="1"/>
  <c r="I15" i="18"/>
  <c r="O14" i="18"/>
  <c r="J14" i="18"/>
  <c r="P14" i="18" s="1"/>
  <c r="I14" i="18"/>
  <c r="O13" i="18"/>
  <c r="J13" i="18"/>
  <c r="P13" i="18" s="1"/>
  <c r="I13" i="18"/>
  <c r="O12" i="18"/>
  <c r="J12" i="18"/>
  <c r="P12" i="18" s="1"/>
  <c r="I12" i="18"/>
  <c r="O11" i="18"/>
  <c r="J11" i="18"/>
  <c r="P11" i="18" s="1"/>
  <c r="I11" i="18"/>
  <c r="O10" i="18"/>
  <c r="O51" i="18" s="1"/>
  <c r="J10" i="18"/>
  <c r="P10" i="18" s="1"/>
  <c r="I10" i="18"/>
  <c r="P49" i="17"/>
  <c r="O49" i="17"/>
  <c r="L49" i="17"/>
  <c r="K49" i="17"/>
  <c r="J49" i="17"/>
  <c r="F49" i="17" s="1"/>
  <c r="I49" i="17"/>
  <c r="E49" i="17" s="1"/>
  <c r="H49" i="17"/>
  <c r="G49" i="17"/>
  <c r="D49" i="17"/>
  <c r="N49" i="17" s="1"/>
  <c r="C49" i="17"/>
  <c r="M49" i="17" s="1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P47" i="17"/>
  <c r="O47" i="17"/>
  <c r="L47" i="17"/>
  <c r="K47" i="17"/>
  <c r="J47" i="17"/>
  <c r="I47" i="17"/>
  <c r="H47" i="17"/>
  <c r="F47" i="17" s="1"/>
  <c r="G47" i="17"/>
  <c r="E47" i="17" s="1"/>
  <c r="D47" i="17"/>
  <c r="N47" i="17" s="1"/>
  <c r="C47" i="17"/>
  <c r="M47" i="17" s="1"/>
  <c r="P46" i="17"/>
  <c r="O46" i="17"/>
  <c r="L46" i="17"/>
  <c r="K46" i="17"/>
  <c r="J46" i="17"/>
  <c r="F46" i="17" s="1"/>
  <c r="I46" i="17"/>
  <c r="E46" i="17" s="1"/>
  <c r="H46" i="17"/>
  <c r="G46" i="17"/>
  <c r="D46" i="17"/>
  <c r="N46" i="17" s="1"/>
  <c r="C46" i="17"/>
  <c r="M46" i="17" s="1"/>
  <c r="P45" i="17"/>
  <c r="O45" i="17"/>
  <c r="L45" i="17"/>
  <c r="K45" i="17"/>
  <c r="J45" i="17"/>
  <c r="F45" i="17" s="1"/>
  <c r="I45" i="17"/>
  <c r="E45" i="17" s="1"/>
  <c r="H45" i="17"/>
  <c r="G45" i="17"/>
  <c r="D45" i="17"/>
  <c r="N45" i="17" s="1"/>
  <c r="C45" i="17"/>
  <c r="M45" i="17" s="1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P43" i="17"/>
  <c r="O43" i="17"/>
  <c r="L43" i="17"/>
  <c r="K43" i="17"/>
  <c r="J43" i="17"/>
  <c r="I43" i="17"/>
  <c r="H43" i="17"/>
  <c r="F43" i="17" s="1"/>
  <c r="G43" i="17"/>
  <c r="E43" i="17" s="1"/>
  <c r="D43" i="17"/>
  <c r="N43" i="17" s="1"/>
  <c r="C43" i="17"/>
  <c r="M43" i="17" s="1"/>
  <c r="P42" i="17"/>
  <c r="O42" i="17"/>
  <c r="L42" i="17"/>
  <c r="K42" i="17"/>
  <c r="J42" i="17"/>
  <c r="F42" i="17" s="1"/>
  <c r="I42" i="17"/>
  <c r="E42" i="17" s="1"/>
  <c r="H42" i="17"/>
  <c r="G42" i="17"/>
  <c r="D42" i="17"/>
  <c r="N42" i="17" s="1"/>
  <c r="C42" i="17"/>
  <c r="M42" i="17" s="1"/>
  <c r="P41" i="17"/>
  <c r="O41" i="17"/>
  <c r="L41" i="17"/>
  <c r="K41" i="17"/>
  <c r="J41" i="17"/>
  <c r="F41" i="17" s="1"/>
  <c r="I41" i="17"/>
  <c r="E41" i="17" s="1"/>
  <c r="H41" i="17"/>
  <c r="G41" i="17"/>
  <c r="D41" i="17"/>
  <c r="N41" i="17" s="1"/>
  <c r="C41" i="17"/>
  <c r="M41" i="17" s="1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P39" i="17"/>
  <c r="O39" i="17"/>
  <c r="L39" i="17"/>
  <c r="K39" i="17"/>
  <c r="J39" i="17"/>
  <c r="I39" i="17"/>
  <c r="H39" i="17"/>
  <c r="F39" i="17" s="1"/>
  <c r="G39" i="17"/>
  <c r="E39" i="17" s="1"/>
  <c r="D39" i="17"/>
  <c r="N39" i="17" s="1"/>
  <c r="C39" i="17"/>
  <c r="M39" i="17" s="1"/>
  <c r="P38" i="17"/>
  <c r="O38" i="17"/>
  <c r="L38" i="17"/>
  <c r="K38" i="17"/>
  <c r="J38" i="17"/>
  <c r="F38" i="17" s="1"/>
  <c r="I38" i="17"/>
  <c r="E38" i="17" s="1"/>
  <c r="H38" i="17"/>
  <c r="G38" i="17"/>
  <c r="D38" i="17"/>
  <c r="N38" i="17" s="1"/>
  <c r="C38" i="17"/>
  <c r="M38" i="17" s="1"/>
  <c r="P37" i="17"/>
  <c r="O37" i="17"/>
  <c r="L37" i="17"/>
  <c r="K37" i="17"/>
  <c r="J37" i="17"/>
  <c r="F37" i="17" s="1"/>
  <c r="I37" i="17"/>
  <c r="E37" i="17" s="1"/>
  <c r="H37" i="17"/>
  <c r="G37" i="17"/>
  <c r="D37" i="17"/>
  <c r="N37" i="17" s="1"/>
  <c r="C37" i="17"/>
  <c r="M37" i="17" s="1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P35" i="17"/>
  <c r="O35" i="17"/>
  <c r="L35" i="17"/>
  <c r="K35" i="17"/>
  <c r="J35" i="17"/>
  <c r="I35" i="17"/>
  <c r="H35" i="17"/>
  <c r="G35" i="17"/>
  <c r="E35" i="17" s="1"/>
  <c r="F35" i="17"/>
  <c r="D35" i="17"/>
  <c r="N35" i="17" s="1"/>
  <c r="C35" i="17"/>
  <c r="M35" i="17" s="1"/>
  <c r="P34" i="17"/>
  <c r="O34" i="17"/>
  <c r="L34" i="17"/>
  <c r="K34" i="17"/>
  <c r="J34" i="17"/>
  <c r="F34" i="17" s="1"/>
  <c r="I34" i="17"/>
  <c r="E34" i="17" s="1"/>
  <c r="H34" i="17"/>
  <c r="G34" i="17"/>
  <c r="D34" i="17"/>
  <c r="N34" i="17" s="1"/>
  <c r="C34" i="17"/>
  <c r="M34" i="17" s="1"/>
  <c r="P33" i="17"/>
  <c r="O33" i="17"/>
  <c r="L33" i="17"/>
  <c r="K33" i="17"/>
  <c r="J33" i="17"/>
  <c r="F33" i="17" s="1"/>
  <c r="I33" i="17"/>
  <c r="E33" i="17" s="1"/>
  <c r="H33" i="17"/>
  <c r="G33" i="17"/>
  <c r="D33" i="17"/>
  <c r="N33" i="17" s="1"/>
  <c r="C33" i="17"/>
  <c r="M33" i="17" s="1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P31" i="17"/>
  <c r="O31" i="17"/>
  <c r="L31" i="17"/>
  <c r="K31" i="17"/>
  <c r="J31" i="17"/>
  <c r="F31" i="17" s="1"/>
  <c r="I31" i="17"/>
  <c r="E31" i="17" s="1"/>
  <c r="H31" i="17"/>
  <c r="G31" i="17"/>
  <c r="D31" i="17"/>
  <c r="N31" i="17" s="1"/>
  <c r="C31" i="17"/>
  <c r="M31" i="17" s="1"/>
  <c r="P30" i="17"/>
  <c r="O30" i="17"/>
  <c r="L30" i="17"/>
  <c r="K30" i="17"/>
  <c r="J30" i="17"/>
  <c r="F30" i="17" s="1"/>
  <c r="I30" i="17"/>
  <c r="E30" i="17" s="1"/>
  <c r="H30" i="17"/>
  <c r="G30" i="17"/>
  <c r="D30" i="17"/>
  <c r="N30" i="17" s="1"/>
  <c r="C30" i="17"/>
  <c r="M30" i="17" s="1"/>
  <c r="P29" i="17"/>
  <c r="O29" i="17"/>
  <c r="L29" i="17"/>
  <c r="K29" i="17"/>
  <c r="J29" i="17"/>
  <c r="F29" i="17" s="1"/>
  <c r="I29" i="17"/>
  <c r="E29" i="17" s="1"/>
  <c r="H29" i="17"/>
  <c r="G29" i="17"/>
  <c r="D29" i="17"/>
  <c r="N29" i="17" s="1"/>
  <c r="C29" i="17"/>
  <c r="M29" i="17" s="1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P27" i="17"/>
  <c r="O27" i="17"/>
  <c r="L27" i="17"/>
  <c r="K27" i="17"/>
  <c r="J27" i="17"/>
  <c r="I27" i="17"/>
  <c r="H27" i="17"/>
  <c r="F27" i="17" s="1"/>
  <c r="G27" i="17"/>
  <c r="E27" i="17" s="1"/>
  <c r="D27" i="17"/>
  <c r="N27" i="17" s="1"/>
  <c r="C27" i="17"/>
  <c r="M27" i="17" s="1"/>
  <c r="P26" i="17"/>
  <c r="O26" i="17"/>
  <c r="L26" i="17"/>
  <c r="K26" i="17"/>
  <c r="J26" i="17"/>
  <c r="F26" i="17" s="1"/>
  <c r="I26" i="17"/>
  <c r="E26" i="17" s="1"/>
  <c r="H26" i="17"/>
  <c r="G26" i="17"/>
  <c r="D26" i="17"/>
  <c r="N26" i="17" s="1"/>
  <c r="C26" i="17"/>
  <c r="M26" i="17" s="1"/>
  <c r="P25" i="17"/>
  <c r="O25" i="17"/>
  <c r="L25" i="17"/>
  <c r="K25" i="17"/>
  <c r="J25" i="17"/>
  <c r="F25" i="17" s="1"/>
  <c r="I25" i="17"/>
  <c r="E25" i="17" s="1"/>
  <c r="H25" i="17"/>
  <c r="G25" i="17"/>
  <c r="D25" i="17"/>
  <c r="N25" i="17" s="1"/>
  <c r="C25" i="17"/>
  <c r="M25" i="17" s="1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P23" i="17"/>
  <c r="O23" i="17"/>
  <c r="L23" i="17"/>
  <c r="K23" i="17"/>
  <c r="J23" i="17"/>
  <c r="I23" i="17"/>
  <c r="H23" i="17"/>
  <c r="F23" i="17" s="1"/>
  <c r="G23" i="17"/>
  <c r="E23" i="17" s="1"/>
  <c r="D23" i="17"/>
  <c r="N23" i="17" s="1"/>
  <c r="C23" i="17"/>
  <c r="M23" i="17" s="1"/>
  <c r="P22" i="17"/>
  <c r="O22" i="17"/>
  <c r="L22" i="17"/>
  <c r="K22" i="17"/>
  <c r="J22" i="17"/>
  <c r="F22" i="17" s="1"/>
  <c r="I22" i="17"/>
  <c r="E22" i="17" s="1"/>
  <c r="H22" i="17"/>
  <c r="G22" i="17"/>
  <c r="D22" i="17"/>
  <c r="N22" i="17" s="1"/>
  <c r="C22" i="17"/>
  <c r="M22" i="17" s="1"/>
  <c r="P21" i="17"/>
  <c r="O21" i="17"/>
  <c r="L21" i="17"/>
  <c r="K21" i="17"/>
  <c r="J21" i="17"/>
  <c r="F21" i="17" s="1"/>
  <c r="I21" i="17"/>
  <c r="E21" i="17" s="1"/>
  <c r="H21" i="17"/>
  <c r="G21" i="17"/>
  <c r="D21" i="17"/>
  <c r="N21" i="17" s="1"/>
  <c r="C21" i="17"/>
  <c r="M21" i="17" s="1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P19" i="17"/>
  <c r="O19" i="17"/>
  <c r="L19" i="17"/>
  <c r="K19" i="17"/>
  <c r="J19" i="17"/>
  <c r="I19" i="17"/>
  <c r="H19" i="17"/>
  <c r="F19" i="17" s="1"/>
  <c r="G19" i="17"/>
  <c r="E19" i="17" s="1"/>
  <c r="D19" i="17"/>
  <c r="N19" i="17" s="1"/>
  <c r="C19" i="17"/>
  <c r="M19" i="17" s="1"/>
  <c r="P18" i="17"/>
  <c r="O18" i="17"/>
  <c r="L18" i="17"/>
  <c r="K18" i="17"/>
  <c r="J18" i="17"/>
  <c r="F18" i="17" s="1"/>
  <c r="I18" i="17"/>
  <c r="E18" i="17" s="1"/>
  <c r="H18" i="17"/>
  <c r="G18" i="17"/>
  <c r="D18" i="17"/>
  <c r="N18" i="17" s="1"/>
  <c r="C18" i="17"/>
  <c r="M18" i="17" s="1"/>
  <c r="P17" i="17"/>
  <c r="O17" i="17"/>
  <c r="L17" i="17"/>
  <c r="K17" i="17"/>
  <c r="J17" i="17"/>
  <c r="F17" i="17" s="1"/>
  <c r="I17" i="17"/>
  <c r="E17" i="17" s="1"/>
  <c r="H17" i="17"/>
  <c r="G17" i="17"/>
  <c r="D17" i="17"/>
  <c r="N17" i="17" s="1"/>
  <c r="C17" i="17"/>
  <c r="M17" i="17" s="1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P15" i="17"/>
  <c r="O15" i="17"/>
  <c r="L15" i="17"/>
  <c r="K15" i="17"/>
  <c r="J15" i="17"/>
  <c r="I15" i="17"/>
  <c r="H15" i="17"/>
  <c r="F15" i="17" s="1"/>
  <c r="G15" i="17"/>
  <c r="E15" i="17" s="1"/>
  <c r="D15" i="17"/>
  <c r="N15" i="17" s="1"/>
  <c r="C15" i="17"/>
  <c r="M15" i="17" s="1"/>
  <c r="P14" i="17"/>
  <c r="O14" i="17"/>
  <c r="L14" i="17"/>
  <c r="K14" i="17"/>
  <c r="J14" i="17"/>
  <c r="F14" i="17" s="1"/>
  <c r="I14" i="17"/>
  <c r="E14" i="17" s="1"/>
  <c r="H14" i="17"/>
  <c r="G14" i="17"/>
  <c r="D14" i="17"/>
  <c r="N14" i="17" s="1"/>
  <c r="C14" i="17"/>
  <c r="M14" i="17" s="1"/>
  <c r="P13" i="17"/>
  <c r="O13" i="17"/>
  <c r="L13" i="17"/>
  <c r="K13" i="17"/>
  <c r="J13" i="17"/>
  <c r="F13" i="17" s="1"/>
  <c r="I13" i="17"/>
  <c r="E13" i="17" s="1"/>
  <c r="H13" i="17"/>
  <c r="G13" i="17"/>
  <c r="D13" i="17"/>
  <c r="N13" i="17" s="1"/>
  <c r="C13" i="17"/>
  <c r="M13" i="17" s="1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P11" i="17"/>
  <c r="O11" i="17"/>
  <c r="L11" i="17"/>
  <c r="K11" i="17"/>
  <c r="J11" i="17"/>
  <c r="I11" i="17"/>
  <c r="H11" i="17"/>
  <c r="F11" i="17" s="1"/>
  <c r="G11" i="17"/>
  <c r="E11" i="17" s="1"/>
  <c r="D11" i="17"/>
  <c r="N11" i="17" s="1"/>
  <c r="C11" i="17"/>
  <c r="M11" i="17" s="1"/>
  <c r="P10" i="17"/>
  <c r="O10" i="17"/>
  <c r="L10" i="17"/>
  <c r="K10" i="17"/>
  <c r="J10" i="17"/>
  <c r="F10" i="17" s="1"/>
  <c r="I10" i="17"/>
  <c r="I50" i="17" s="1"/>
  <c r="H10" i="17"/>
  <c r="G10" i="17"/>
  <c r="D10" i="17"/>
  <c r="N10" i="17" s="1"/>
  <c r="C10" i="17"/>
  <c r="M10" i="17" s="1"/>
  <c r="P9" i="17"/>
  <c r="P50" i="17" s="1"/>
  <c r="O9" i="17"/>
  <c r="O50" i="17" s="1"/>
  <c r="L9" i="17"/>
  <c r="L50" i="17" s="1"/>
  <c r="K9" i="17"/>
  <c r="K50" i="17" s="1"/>
  <c r="J9" i="17"/>
  <c r="F9" i="17" s="1"/>
  <c r="I9" i="17"/>
  <c r="E9" i="17" s="1"/>
  <c r="H9" i="17"/>
  <c r="H50" i="17" s="1"/>
  <c r="G9" i="17"/>
  <c r="G50" i="17" s="1"/>
  <c r="D9" i="17"/>
  <c r="N9" i="17" s="1"/>
  <c r="C9" i="17"/>
  <c r="M9" i="17" s="1"/>
  <c r="P52" i="16"/>
  <c r="O52" i="16"/>
  <c r="J52" i="16"/>
  <c r="I52" i="16"/>
  <c r="G52" i="16"/>
  <c r="H52" i="16" s="1"/>
  <c r="F52" i="16"/>
  <c r="D52" i="16"/>
  <c r="E52" i="16" s="1"/>
  <c r="C52" i="16"/>
  <c r="Q51" i="16"/>
  <c r="M51" i="16"/>
  <c r="S51" i="16" s="1"/>
  <c r="L51" i="16"/>
  <c r="R51" i="16" s="1"/>
  <c r="K51" i="16"/>
  <c r="H51" i="16"/>
  <c r="E51" i="16"/>
  <c r="S50" i="16"/>
  <c r="T50" i="16" s="1"/>
  <c r="Q50" i="16"/>
  <c r="M50" i="16"/>
  <c r="N50" i="16" s="1"/>
  <c r="L50" i="16"/>
  <c r="R50" i="16" s="1"/>
  <c r="K50" i="16"/>
  <c r="H50" i="16"/>
  <c r="E50" i="16"/>
  <c r="Q49" i="16"/>
  <c r="M49" i="16"/>
  <c r="N49" i="16" s="1"/>
  <c r="L49" i="16"/>
  <c r="R49" i="16" s="1"/>
  <c r="K49" i="16"/>
  <c r="H49" i="16"/>
  <c r="E49" i="16"/>
  <c r="Q48" i="16"/>
  <c r="M48" i="16"/>
  <c r="S48" i="16" s="1"/>
  <c r="L48" i="16"/>
  <c r="R48" i="16" s="1"/>
  <c r="K48" i="16"/>
  <c r="H48" i="16"/>
  <c r="E48" i="16"/>
  <c r="Q47" i="16"/>
  <c r="M47" i="16"/>
  <c r="S47" i="16" s="1"/>
  <c r="L47" i="16"/>
  <c r="R47" i="16" s="1"/>
  <c r="K47" i="16"/>
  <c r="H47" i="16"/>
  <c r="E47" i="16"/>
  <c r="S46" i="16"/>
  <c r="Q46" i="16"/>
  <c r="M46" i="16"/>
  <c r="L46" i="16"/>
  <c r="R46" i="16" s="1"/>
  <c r="K46" i="16"/>
  <c r="H46" i="16"/>
  <c r="E46" i="16"/>
  <c r="S45" i="16"/>
  <c r="R45" i="16"/>
  <c r="Q45" i="16"/>
  <c r="M45" i="16"/>
  <c r="N45" i="16" s="1"/>
  <c r="L45" i="16"/>
  <c r="K45" i="16"/>
  <c r="H45" i="16"/>
  <c r="E45" i="16"/>
  <c r="R44" i="16"/>
  <c r="Q44" i="16"/>
  <c r="M44" i="16"/>
  <c r="S44" i="16" s="1"/>
  <c r="L44" i="16"/>
  <c r="K44" i="16"/>
  <c r="H44" i="16"/>
  <c r="E44" i="16"/>
  <c r="Q43" i="16"/>
  <c r="M43" i="16"/>
  <c r="S43" i="16" s="1"/>
  <c r="T43" i="16" s="1"/>
  <c r="L43" i="16"/>
  <c r="R43" i="16" s="1"/>
  <c r="K43" i="16"/>
  <c r="H43" i="16"/>
  <c r="E43" i="16"/>
  <c r="S42" i="16"/>
  <c r="Q42" i="16"/>
  <c r="M42" i="16"/>
  <c r="L42" i="16"/>
  <c r="R42" i="16" s="1"/>
  <c r="K42" i="16"/>
  <c r="H42" i="16"/>
  <c r="E42" i="16"/>
  <c r="R41" i="16"/>
  <c r="Q41" i="16"/>
  <c r="M41" i="16"/>
  <c r="N41" i="16" s="1"/>
  <c r="L41" i="16"/>
  <c r="K41" i="16"/>
  <c r="H41" i="16"/>
  <c r="E41" i="16"/>
  <c r="Q40" i="16"/>
  <c r="M40" i="16"/>
  <c r="S40" i="16" s="1"/>
  <c r="L40" i="16"/>
  <c r="R40" i="16" s="1"/>
  <c r="K40" i="16"/>
  <c r="H40" i="16"/>
  <c r="E40" i="16"/>
  <c r="Q39" i="16"/>
  <c r="M39" i="16"/>
  <c r="S39" i="16" s="1"/>
  <c r="L39" i="16"/>
  <c r="R39" i="16" s="1"/>
  <c r="K39" i="16"/>
  <c r="H39" i="16"/>
  <c r="E39" i="16"/>
  <c r="Q38" i="16"/>
  <c r="M38" i="16"/>
  <c r="N38" i="16" s="1"/>
  <c r="L38" i="16"/>
  <c r="R38" i="16" s="1"/>
  <c r="K38" i="16"/>
  <c r="H38" i="16"/>
  <c r="E38" i="16"/>
  <c r="Q37" i="16"/>
  <c r="M37" i="16"/>
  <c r="S37" i="16" s="1"/>
  <c r="L37" i="16"/>
  <c r="R37" i="16" s="1"/>
  <c r="K37" i="16"/>
  <c r="H37" i="16"/>
  <c r="E37" i="16"/>
  <c r="Q36" i="16"/>
  <c r="M36" i="16"/>
  <c r="S36" i="16" s="1"/>
  <c r="L36" i="16"/>
  <c r="R36" i="16" s="1"/>
  <c r="K36" i="16"/>
  <c r="H36" i="16"/>
  <c r="E36" i="16"/>
  <c r="Q35" i="16"/>
  <c r="M35" i="16"/>
  <c r="S35" i="16" s="1"/>
  <c r="L35" i="16"/>
  <c r="R35" i="16" s="1"/>
  <c r="K35" i="16"/>
  <c r="H35" i="16"/>
  <c r="E35" i="16"/>
  <c r="Q34" i="16"/>
  <c r="M34" i="16"/>
  <c r="N34" i="16" s="1"/>
  <c r="L34" i="16"/>
  <c r="R34" i="16" s="1"/>
  <c r="K34" i="16"/>
  <c r="H34" i="16"/>
  <c r="E34" i="16"/>
  <c r="Q33" i="16"/>
  <c r="M33" i="16"/>
  <c r="S33" i="16" s="1"/>
  <c r="T33" i="16" s="1"/>
  <c r="L33" i="16"/>
  <c r="R33" i="16" s="1"/>
  <c r="K33" i="16"/>
  <c r="H33" i="16"/>
  <c r="E33" i="16"/>
  <c r="Q32" i="16"/>
  <c r="M32" i="16"/>
  <c r="S32" i="16" s="1"/>
  <c r="L32" i="16"/>
  <c r="R32" i="16" s="1"/>
  <c r="K32" i="16"/>
  <c r="H32" i="16"/>
  <c r="E32" i="16"/>
  <c r="Q31" i="16"/>
  <c r="M31" i="16"/>
  <c r="S31" i="16" s="1"/>
  <c r="L31" i="16"/>
  <c r="R31" i="16" s="1"/>
  <c r="K31" i="16"/>
  <c r="H31" i="16"/>
  <c r="E31" i="16"/>
  <c r="Q30" i="16"/>
  <c r="M30" i="16"/>
  <c r="S30" i="16" s="1"/>
  <c r="L30" i="16"/>
  <c r="K30" i="16"/>
  <c r="H30" i="16"/>
  <c r="E30" i="16"/>
  <c r="Q29" i="16"/>
  <c r="M29" i="16"/>
  <c r="N29" i="16" s="1"/>
  <c r="L29" i="16"/>
  <c r="R29" i="16" s="1"/>
  <c r="K29" i="16"/>
  <c r="H29" i="16"/>
  <c r="E29" i="16"/>
  <c r="Q28" i="16"/>
  <c r="M28" i="16"/>
  <c r="S28" i="16" s="1"/>
  <c r="L28" i="16"/>
  <c r="R28" i="16" s="1"/>
  <c r="K28" i="16"/>
  <c r="H28" i="16"/>
  <c r="E28" i="16"/>
  <c r="Q27" i="16"/>
  <c r="M27" i="16"/>
  <c r="S27" i="16" s="1"/>
  <c r="L27" i="16"/>
  <c r="R27" i="16" s="1"/>
  <c r="K27" i="16"/>
  <c r="H27" i="16"/>
  <c r="E27" i="16"/>
  <c r="Q26" i="16"/>
  <c r="M26" i="16"/>
  <c r="S26" i="16" s="1"/>
  <c r="L26" i="16"/>
  <c r="K26" i="16"/>
  <c r="H26" i="16"/>
  <c r="E26" i="16"/>
  <c r="R25" i="16"/>
  <c r="Q25" i="16"/>
  <c r="M25" i="16"/>
  <c r="N25" i="16" s="1"/>
  <c r="L25" i="16"/>
  <c r="K25" i="16"/>
  <c r="H25" i="16"/>
  <c r="E25" i="16"/>
  <c r="Q24" i="16"/>
  <c r="M24" i="16"/>
  <c r="S24" i="16" s="1"/>
  <c r="L24" i="16"/>
  <c r="R24" i="16" s="1"/>
  <c r="K24" i="16"/>
  <c r="H24" i="16"/>
  <c r="E24" i="16"/>
  <c r="Q23" i="16"/>
  <c r="M23" i="16"/>
  <c r="S23" i="16" s="1"/>
  <c r="L23" i="16"/>
  <c r="R23" i="16" s="1"/>
  <c r="K23" i="16"/>
  <c r="H23" i="16"/>
  <c r="E23" i="16"/>
  <c r="Q22" i="16"/>
  <c r="M22" i="16"/>
  <c r="S22" i="16" s="1"/>
  <c r="T22" i="16" s="1"/>
  <c r="L22" i="16"/>
  <c r="R22" i="16" s="1"/>
  <c r="K22" i="16"/>
  <c r="H22" i="16"/>
  <c r="E22" i="16"/>
  <c r="Q21" i="16"/>
  <c r="M21" i="16"/>
  <c r="S21" i="16" s="1"/>
  <c r="T21" i="16" s="1"/>
  <c r="L21" i="16"/>
  <c r="R21" i="16" s="1"/>
  <c r="K21" i="16"/>
  <c r="H21" i="16"/>
  <c r="E21" i="16"/>
  <c r="Q20" i="16"/>
  <c r="M20" i="16"/>
  <c r="S20" i="16" s="1"/>
  <c r="L20" i="16"/>
  <c r="R20" i="16" s="1"/>
  <c r="K20" i="16"/>
  <c r="H20" i="16"/>
  <c r="E20" i="16"/>
  <c r="Q19" i="16"/>
  <c r="M19" i="16"/>
  <c r="S19" i="16" s="1"/>
  <c r="T19" i="16" s="1"/>
  <c r="L19" i="16"/>
  <c r="R19" i="16" s="1"/>
  <c r="K19" i="16"/>
  <c r="H19" i="16"/>
  <c r="E19" i="16"/>
  <c r="S18" i="16"/>
  <c r="Q18" i="16"/>
  <c r="N18" i="16"/>
  <c r="M18" i="16"/>
  <c r="L18" i="16"/>
  <c r="R18" i="16" s="1"/>
  <c r="K18" i="16"/>
  <c r="H18" i="16"/>
  <c r="E18" i="16"/>
  <c r="S17" i="16"/>
  <c r="R17" i="16"/>
  <c r="Q17" i="16"/>
  <c r="M17" i="16"/>
  <c r="N17" i="16" s="1"/>
  <c r="L17" i="16"/>
  <c r="K17" i="16"/>
  <c r="H17" i="16"/>
  <c r="E17" i="16"/>
  <c r="R16" i="16"/>
  <c r="Q16" i="16"/>
  <c r="M16" i="16"/>
  <c r="S16" i="16" s="1"/>
  <c r="L16" i="16"/>
  <c r="K16" i="16"/>
  <c r="H16" i="16"/>
  <c r="E16" i="16"/>
  <c r="Q15" i="16"/>
  <c r="M15" i="16"/>
  <c r="S15" i="16" s="1"/>
  <c r="T15" i="16" s="1"/>
  <c r="L15" i="16"/>
  <c r="R15" i="16" s="1"/>
  <c r="K15" i="16"/>
  <c r="H15" i="16"/>
  <c r="E15" i="16"/>
  <c r="Q14" i="16"/>
  <c r="M14" i="16"/>
  <c r="S14" i="16" s="1"/>
  <c r="T14" i="16" s="1"/>
  <c r="L14" i="16"/>
  <c r="R14" i="16" s="1"/>
  <c r="K14" i="16"/>
  <c r="H14" i="16"/>
  <c r="E14" i="16"/>
  <c r="S13" i="16"/>
  <c r="Q13" i="16"/>
  <c r="M13" i="16"/>
  <c r="L13" i="16"/>
  <c r="R13" i="16" s="1"/>
  <c r="K13" i="16"/>
  <c r="H13" i="16"/>
  <c r="E13" i="16"/>
  <c r="Q12" i="16"/>
  <c r="M12" i="16"/>
  <c r="S12" i="16" s="1"/>
  <c r="L12" i="16"/>
  <c r="R12" i="16" s="1"/>
  <c r="K12" i="16"/>
  <c r="H12" i="16"/>
  <c r="E12" i="16"/>
  <c r="Q11" i="16"/>
  <c r="M11" i="16"/>
  <c r="S11" i="16" s="1"/>
  <c r="L11" i="16"/>
  <c r="K11" i="16"/>
  <c r="H11" i="16"/>
  <c r="E11" i="16"/>
  <c r="Q66" i="15"/>
  <c r="P66" i="15"/>
  <c r="O66" i="15"/>
  <c r="L66" i="15"/>
  <c r="K66" i="15"/>
  <c r="J66" i="15"/>
  <c r="I66" i="15"/>
  <c r="H66" i="15"/>
  <c r="G66" i="15"/>
  <c r="F66" i="15"/>
  <c r="D66" i="15"/>
  <c r="E66" i="15" s="1"/>
  <c r="C66" i="15"/>
  <c r="R65" i="15"/>
  <c r="Q65" i="15"/>
  <c r="M65" i="15"/>
  <c r="N65" i="15" s="1"/>
  <c r="K65" i="15"/>
  <c r="H65" i="15"/>
  <c r="E65" i="15"/>
  <c r="R64" i="15"/>
  <c r="Q64" i="15"/>
  <c r="M64" i="15"/>
  <c r="N64" i="15" s="1"/>
  <c r="H64" i="15"/>
  <c r="E64" i="15"/>
  <c r="R63" i="15"/>
  <c r="Q63" i="15"/>
  <c r="M63" i="15"/>
  <c r="S63" i="15" s="1"/>
  <c r="T63" i="15" s="1"/>
  <c r="K63" i="15"/>
  <c r="H63" i="15"/>
  <c r="E63" i="15"/>
  <c r="R62" i="15"/>
  <c r="Q62" i="15"/>
  <c r="M62" i="15"/>
  <c r="N62" i="15" s="1"/>
  <c r="H62" i="15"/>
  <c r="E62" i="15"/>
  <c r="R61" i="15"/>
  <c r="Q61" i="15"/>
  <c r="M61" i="15"/>
  <c r="N61" i="15" s="1"/>
  <c r="K61" i="15"/>
  <c r="H61" i="15"/>
  <c r="E61" i="15"/>
  <c r="R60" i="15"/>
  <c r="Q60" i="15"/>
  <c r="N60" i="15"/>
  <c r="M60" i="15"/>
  <c r="S60" i="15" s="1"/>
  <c r="T60" i="15" s="1"/>
  <c r="K60" i="15"/>
  <c r="H60" i="15"/>
  <c r="E60" i="15"/>
  <c r="S59" i="15"/>
  <c r="T59" i="15" s="1"/>
  <c r="R59" i="15"/>
  <c r="Q59" i="15"/>
  <c r="M59" i="15"/>
  <c r="N59" i="15" s="1"/>
  <c r="K59" i="15"/>
  <c r="H59" i="15"/>
  <c r="E59" i="15"/>
  <c r="S58" i="15"/>
  <c r="T58" i="15" s="1"/>
  <c r="R58" i="15"/>
  <c r="Q58" i="15"/>
  <c r="N58" i="15"/>
  <c r="M58" i="15"/>
  <c r="K58" i="15"/>
  <c r="H58" i="15"/>
  <c r="E58" i="15"/>
  <c r="S57" i="15"/>
  <c r="T57" i="15" s="1"/>
  <c r="R57" i="15"/>
  <c r="R66" i="15" s="1"/>
  <c r="Q57" i="15"/>
  <c r="N57" i="15"/>
  <c r="M57" i="15"/>
  <c r="K57" i="15"/>
  <c r="H57" i="15"/>
  <c r="E57" i="15"/>
  <c r="Q55" i="15"/>
  <c r="P55" i="15"/>
  <c r="O55" i="15"/>
  <c r="M55" i="15"/>
  <c r="N55" i="15" s="1"/>
  <c r="L55" i="15"/>
  <c r="J55" i="15"/>
  <c r="I55" i="15"/>
  <c r="H55" i="15"/>
  <c r="G55" i="15"/>
  <c r="F55" i="15"/>
  <c r="D55" i="15"/>
  <c r="S55" i="15" s="1"/>
  <c r="C55" i="15"/>
  <c r="S54" i="15"/>
  <c r="T54" i="15" s="1"/>
  <c r="Q54" i="15"/>
  <c r="M54" i="15"/>
  <c r="L54" i="15"/>
  <c r="R54" i="15" s="1"/>
  <c r="E54" i="15"/>
  <c r="Q53" i="15"/>
  <c r="M53" i="15"/>
  <c r="S53" i="15" s="1"/>
  <c r="L53" i="15"/>
  <c r="R53" i="15" s="1"/>
  <c r="H53" i="15"/>
  <c r="E53" i="15"/>
  <c r="P51" i="15"/>
  <c r="Q51" i="15" s="1"/>
  <c r="O51" i="15"/>
  <c r="K51" i="15"/>
  <c r="J51" i="15"/>
  <c r="I51" i="15"/>
  <c r="G51" i="15"/>
  <c r="H51" i="15" s="1"/>
  <c r="F51" i="15"/>
  <c r="E51" i="15"/>
  <c r="D51" i="15"/>
  <c r="C51" i="15"/>
  <c r="Q50" i="15"/>
  <c r="M50" i="15"/>
  <c r="M51" i="15" s="1"/>
  <c r="L50" i="15"/>
  <c r="R50" i="15" s="1"/>
  <c r="R51" i="15" s="1"/>
  <c r="K50" i="15"/>
  <c r="H50" i="15"/>
  <c r="E50" i="15"/>
  <c r="O48" i="15"/>
  <c r="O67" i="15" s="1"/>
  <c r="J48" i="15"/>
  <c r="J67" i="15" s="1"/>
  <c r="I48" i="15"/>
  <c r="I67" i="15" s="1"/>
  <c r="G48" i="15"/>
  <c r="H48" i="15" s="1"/>
  <c r="R47" i="15"/>
  <c r="Q47" i="15"/>
  <c r="P47" i="15"/>
  <c r="P48" i="15" s="1"/>
  <c r="O47" i="15"/>
  <c r="K47" i="15"/>
  <c r="J47" i="15"/>
  <c r="I47" i="15"/>
  <c r="H47" i="15"/>
  <c r="G47" i="15"/>
  <c r="F47" i="15"/>
  <c r="D47" i="15"/>
  <c r="D48" i="15" s="1"/>
  <c r="C47" i="15"/>
  <c r="C48" i="15" s="1"/>
  <c r="S46" i="15"/>
  <c r="T46" i="15" s="1"/>
  <c r="Q46" i="15"/>
  <c r="M46" i="15"/>
  <c r="L46" i="15"/>
  <c r="N46" i="15" s="1"/>
  <c r="K46" i="15"/>
  <c r="H46" i="15"/>
  <c r="E46" i="15"/>
  <c r="Q45" i="15"/>
  <c r="M45" i="15"/>
  <c r="N45" i="15" s="1"/>
  <c r="L45" i="15"/>
  <c r="K45" i="15"/>
  <c r="H45" i="15"/>
  <c r="E45" i="15"/>
  <c r="Q44" i="15"/>
  <c r="M44" i="15"/>
  <c r="N44" i="15" s="1"/>
  <c r="L44" i="15"/>
  <c r="K44" i="15"/>
  <c r="H44" i="15"/>
  <c r="E44" i="15"/>
  <c r="Q43" i="15"/>
  <c r="M43" i="15"/>
  <c r="S43" i="15" s="1"/>
  <c r="T43" i="15" s="1"/>
  <c r="L43" i="15"/>
  <c r="K43" i="15"/>
  <c r="H43" i="15"/>
  <c r="E43" i="15"/>
  <c r="S42" i="15"/>
  <c r="T42" i="15" s="1"/>
  <c r="Q42" i="15"/>
  <c r="N42" i="15"/>
  <c r="M42" i="15"/>
  <c r="L42" i="15"/>
  <c r="K42" i="15"/>
  <c r="H42" i="15"/>
  <c r="E42" i="15"/>
  <c r="S41" i="15"/>
  <c r="T41" i="15" s="1"/>
  <c r="Q41" i="15"/>
  <c r="M41" i="15"/>
  <c r="N41" i="15" s="1"/>
  <c r="L41" i="15"/>
  <c r="K41" i="15"/>
  <c r="H41" i="15"/>
  <c r="E41" i="15"/>
  <c r="S40" i="15"/>
  <c r="T40" i="15" s="1"/>
  <c r="Q40" i="15"/>
  <c r="N40" i="15"/>
  <c r="M40" i="15"/>
  <c r="L40" i="15"/>
  <c r="K40" i="15"/>
  <c r="H40" i="15"/>
  <c r="E40" i="15"/>
  <c r="T39" i="15"/>
  <c r="S39" i="15"/>
  <c r="Q39" i="15"/>
  <c r="N39" i="15"/>
  <c r="M39" i="15"/>
  <c r="L39" i="15"/>
  <c r="K39" i="15"/>
  <c r="H39" i="15"/>
  <c r="E39" i="15"/>
  <c r="S38" i="15"/>
  <c r="T38" i="15" s="1"/>
  <c r="Q38" i="15"/>
  <c r="M38" i="15"/>
  <c r="N38" i="15" s="1"/>
  <c r="L38" i="15"/>
  <c r="K38" i="15"/>
  <c r="H38" i="15"/>
  <c r="E38" i="15"/>
  <c r="Q37" i="15"/>
  <c r="M37" i="15"/>
  <c r="N37" i="15" s="1"/>
  <c r="L37" i="15"/>
  <c r="K37" i="15"/>
  <c r="H37" i="15"/>
  <c r="E37" i="15"/>
  <c r="Q36" i="15"/>
  <c r="M36" i="15"/>
  <c r="N36" i="15" s="1"/>
  <c r="L36" i="15"/>
  <c r="H36" i="15"/>
  <c r="E36" i="15"/>
  <c r="Q35" i="15"/>
  <c r="M35" i="15"/>
  <c r="N35" i="15" s="1"/>
  <c r="L35" i="15"/>
  <c r="H35" i="15"/>
  <c r="E35" i="15"/>
  <c r="Q34" i="15"/>
  <c r="M34" i="15"/>
  <c r="N34" i="15" s="1"/>
  <c r="L34" i="15"/>
  <c r="L47" i="15" s="1"/>
  <c r="H34" i="15"/>
  <c r="T33" i="15"/>
  <c r="S33" i="15"/>
  <c r="M33" i="15"/>
  <c r="N33" i="15" s="1"/>
  <c r="L33" i="15"/>
  <c r="H33" i="15"/>
  <c r="E33" i="15"/>
  <c r="S32" i="15"/>
  <c r="T32" i="15" s="1"/>
  <c r="N32" i="15"/>
  <c r="M32" i="15"/>
  <c r="L32" i="15"/>
  <c r="H32" i="15"/>
  <c r="S31" i="15"/>
  <c r="T31" i="15" s="1"/>
  <c r="Q31" i="15"/>
  <c r="N31" i="15"/>
  <c r="M31" i="15"/>
  <c r="L31" i="15"/>
  <c r="K31" i="15"/>
  <c r="H31" i="15"/>
  <c r="E31" i="15"/>
  <c r="T30" i="15"/>
  <c r="S30" i="15"/>
  <c r="Q30" i="15"/>
  <c r="N30" i="15"/>
  <c r="M30" i="15"/>
  <c r="L30" i="15"/>
  <c r="H30" i="15"/>
  <c r="S29" i="15"/>
  <c r="T29" i="15" s="1"/>
  <c r="Q29" i="15"/>
  <c r="N29" i="15"/>
  <c r="M29" i="15"/>
  <c r="L29" i="15"/>
  <c r="K29" i="15"/>
  <c r="H29" i="15"/>
  <c r="S28" i="15"/>
  <c r="T28" i="15" s="1"/>
  <c r="Q28" i="15"/>
  <c r="N28" i="15"/>
  <c r="M28" i="15"/>
  <c r="L28" i="15"/>
  <c r="H28" i="15"/>
  <c r="S27" i="15"/>
  <c r="T27" i="15" s="1"/>
  <c r="Q27" i="15"/>
  <c r="M27" i="15"/>
  <c r="N27" i="15" s="1"/>
  <c r="L27" i="15"/>
  <c r="H27" i="15"/>
  <c r="E27" i="15"/>
  <c r="S26" i="15"/>
  <c r="T26" i="15" s="1"/>
  <c r="Q26" i="15"/>
  <c r="M26" i="15"/>
  <c r="N26" i="15" s="1"/>
  <c r="L26" i="15"/>
  <c r="K26" i="15"/>
  <c r="H26" i="15"/>
  <c r="E26" i="15"/>
  <c r="S25" i="15"/>
  <c r="T25" i="15" s="1"/>
  <c r="Q25" i="15"/>
  <c r="N25" i="15"/>
  <c r="M25" i="15"/>
  <c r="L25" i="15"/>
  <c r="H25" i="15"/>
  <c r="E25" i="15"/>
  <c r="Q23" i="15"/>
  <c r="P23" i="15"/>
  <c r="O23" i="15"/>
  <c r="K23" i="15"/>
  <c r="J23" i="15"/>
  <c r="I23" i="15"/>
  <c r="H23" i="15"/>
  <c r="G23" i="15"/>
  <c r="F23" i="15"/>
  <c r="F48" i="15" s="1"/>
  <c r="F67" i="15" s="1"/>
  <c r="D23" i="15"/>
  <c r="E23" i="15" s="1"/>
  <c r="C23" i="15"/>
  <c r="Q22" i="15"/>
  <c r="M22" i="15"/>
  <c r="N22" i="15" s="1"/>
  <c r="L22" i="15"/>
  <c r="R22" i="15" s="1"/>
  <c r="K22" i="15"/>
  <c r="H22" i="15"/>
  <c r="E22" i="15"/>
  <c r="Q21" i="15"/>
  <c r="M21" i="15"/>
  <c r="N21" i="15" s="1"/>
  <c r="L21" i="15"/>
  <c r="R21" i="15" s="1"/>
  <c r="K21" i="15"/>
  <c r="H21" i="15"/>
  <c r="E21" i="15"/>
  <c r="S20" i="15"/>
  <c r="T20" i="15" s="1"/>
  <c r="R20" i="15"/>
  <c r="Q20" i="15"/>
  <c r="M20" i="15"/>
  <c r="N20" i="15" s="1"/>
  <c r="L20" i="15"/>
  <c r="K20" i="15"/>
  <c r="H20" i="15"/>
  <c r="E20" i="15"/>
  <c r="S19" i="15"/>
  <c r="Q19" i="15"/>
  <c r="N19" i="15"/>
  <c r="M19" i="15"/>
  <c r="L19" i="15"/>
  <c r="R19" i="15" s="1"/>
  <c r="K19" i="15"/>
  <c r="H19" i="15"/>
  <c r="E19" i="15"/>
  <c r="Q18" i="15"/>
  <c r="M18" i="15"/>
  <c r="N18" i="15" s="1"/>
  <c r="L18" i="15"/>
  <c r="R18" i="15" s="1"/>
  <c r="K18" i="15"/>
  <c r="H18" i="15"/>
  <c r="E18" i="15"/>
  <c r="Q17" i="15"/>
  <c r="M17" i="15"/>
  <c r="N17" i="15" s="1"/>
  <c r="L17" i="15"/>
  <c r="R17" i="15" s="1"/>
  <c r="K17" i="15"/>
  <c r="H17" i="15"/>
  <c r="E17" i="15"/>
  <c r="S16" i="15"/>
  <c r="T16" i="15" s="1"/>
  <c r="R16" i="15"/>
  <c r="Q16" i="15"/>
  <c r="M16" i="15"/>
  <c r="N16" i="15" s="1"/>
  <c r="L16" i="15"/>
  <c r="K16" i="15"/>
  <c r="H16" i="15"/>
  <c r="E16" i="15"/>
  <c r="S15" i="15"/>
  <c r="T15" i="15" s="1"/>
  <c r="Q15" i="15"/>
  <c r="N15" i="15"/>
  <c r="M15" i="15"/>
  <c r="L15" i="15"/>
  <c r="R15" i="15" s="1"/>
  <c r="K15" i="15"/>
  <c r="H15" i="15"/>
  <c r="E15" i="15"/>
  <c r="Q14" i="15"/>
  <c r="M14" i="15"/>
  <c r="N14" i="15" s="1"/>
  <c r="L14" i="15"/>
  <c r="R14" i="15" s="1"/>
  <c r="K14" i="15"/>
  <c r="H14" i="15"/>
  <c r="E14" i="15"/>
  <c r="Q13" i="15"/>
  <c r="M13" i="15"/>
  <c r="M23" i="15" s="1"/>
  <c r="L13" i="15"/>
  <c r="R13" i="15" s="1"/>
  <c r="K13" i="15"/>
  <c r="H13" i="15"/>
  <c r="E13" i="15"/>
  <c r="S12" i="15"/>
  <c r="T12" i="15" s="1"/>
  <c r="R12" i="15"/>
  <c r="Q12" i="15"/>
  <c r="M12" i="15"/>
  <c r="N12" i="15" s="1"/>
  <c r="L12" i="15"/>
  <c r="K12" i="15"/>
  <c r="H12" i="15"/>
  <c r="E12" i="15"/>
  <c r="S11" i="15"/>
  <c r="Q11" i="15"/>
  <c r="N11" i="15"/>
  <c r="M11" i="15"/>
  <c r="L11" i="15"/>
  <c r="R11" i="15" s="1"/>
  <c r="R23" i="15" s="1"/>
  <c r="R48" i="15" s="1"/>
  <c r="K11" i="15"/>
  <c r="H11" i="15"/>
  <c r="E11" i="15"/>
  <c r="P51" i="18" l="1"/>
  <c r="M50" i="17"/>
  <c r="N50" i="17"/>
  <c r="F50" i="17"/>
  <c r="J50" i="17"/>
  <c r="C50" i="17"/>
  <c r="D50" i="17"/>
  <c r="E10" i="17"/>
  <c r="E50" i="17" s="1"/>
  <c r="S41" i="16"/>
  <c r="T41" i="16" s="1"/>
  <c r="T28" i="16"/>
  <c r="T36" i="16"/>
  <c r="N37" i="16"/>
  <c r="S49" i="16"/>
  <c r="T20" i="16"/>
  <c r="T16" i="16"/>
  <c r="S38" i="16"/>
  <c r="T38" i="16" s="1"/>
  <c r="T44" i="16"/>
  <c r="N46" i="16"/>
  <c r="L52" i="16"/>
  <c r="N22" i="16"/>
  <c r="N26" i="16"/>
  <c r="S29" i="16"/>
  <c r="T29" i="16" s="1"/>
  <c r="N13" i="16"/>
  <c r="N14" i="16"/>
  <c r="T17" i="16"/>
  <c r="T24" i="16"/>
  <c r="T32" i="16"/>
  <c r="N33" i="16"/>
  <c r="T40" i="16"/>
  <c r="N42" i="16"/>
  <c r="T45" i="16"/>
  <c r="K52" i="16"/>
  <c r="S34" i="16"/>
  <c r="T34" i="16" s="1"/>
  <c r="T12" i="16"/>
  <c r="N21" i="16"/>
  <c r="T23" i="16"/>
  <c r="S25" i="16"/>
  <c r="T25" i="16" s="1"/>
  <c r="N30" i="16"/>
  <c r="T31" i="16"/>
  <c r="T39" i="16"/>
  <c r="T48" i="16"/>
  <c r="Q52" i="16"/>
  <c r="T47" i="16"/>
  <c r="T49" i="16"/>
  <c r="T27" i="16"/>
  <c r="T35" i="16"/>
  <c r="T37" i="16"/>
  <c r="T46" i="16"/>
  <c r="T18" i="16"/>
  <c r="T51" i="16"/>
  <c r="T13" i="16"/>
  <c r="T42" i="16"/>
  <c r="M52" i="16"/>
  <c r="N52" i="16" s="1"/>
  <c r="N11" i="16"/>
  <c r="N15" i="16"/>
  <c r="N19" i="16"/>
  <c r="N23" i="16"/>
  <c r="R26" i="16"/>
  <c r="T26" i="16" s="1"/>
  <c r="N27" i="16"/>
  <c r="R30" i="16"/>
  <c r="T30" i="16" s="1"/>
  <c r="N31" i="16"/>
  <c r="N35" i="16"/>
  <c r="N39" i="16"/>
  <c r="N43" i="16"/>
  <c r="N47" i="16"/>
  <c r="N51" i="16"/>
  <c r="R11" i="16"/>
  <c r="R52" i="16" s="1"/>
  <c r="N12" i="16"/>
  <c r="N16" i="16"/>
  <c r="N20" i="16"/>
  <c r="N24" i="16"/>
  <c r="N28" i="16"/>
  <c r="N32" i="16"/>
  <c r="N36" i="16"/>
  <c r="N40" i="16"/>
  <c r="N44" i="16"/>
  <c r="N48" i="16"/>
  <c r="S51" i="15"/>
  <c r="T51" i="15" s="1"/>
  <c r="S23" i="15"/>
  <c r="T23" i="15" s="1"/>
  <c r="K67" i="15"/>
  <c r="C67" i="15"/>
  <c r="R67" i="15"/>
  <c r="T11" i="15"/>
  <c r="D67" i="15"/>
  <c r="E48" i="15"/>
  <c r="P67" i="15"/>
  <c r="Q67" i="15" s="1"/>
  <c r="Q48" i="15"/>
  <c r="T19" i="15"/>
  <c r="R55" i="15"/>
  <c r="T55" i="15" s="1"/>
  <c r="T53" i="15"/>
  <c r="N50" i="15"/>
  <c r="S13" i="15"/>
  <c r="T13" i="15" s="1"/>
  <c r="S17" i="15"/>
  <c r="T17" i="15" s="1"/>
  <c r="S21" i="15"/>
  <c r="T21" i="15" s="1"/>
  <c r="S34" i="15"/>
  <c r="T34" i="15" s="1"/>
  <c r="S35" i="15"/>
  <c r="T35" i="15" s="1"/>
  <c r="S36" i="15"/>
  <c r="T36" i="15" s="1"/>
  <c r="S44" i="15"/>
  <c r="T44" i="15" s="1"/>
  <c r="S50" i="15"/>
  <c r="T50" i="15" s="1"/>
  <c r="N53" i="15"/>
  <c r="S61" i="15"/>
  <c r="T61" i="15" s="1"/>
  <c r="S62" i="15"/>
  <c r="T62" i="15" s="1"/>
  <c r="L23" i="15"/>
  <c r="L48" i="15" s="1"/>
  <c r="L67" i="15" s="1"/>
  <c r="N63" i="15"/>
  <c r="S37" i="15"/>
  <c r="T37" i="15" s="1"/>
  <c r="S45" i="15"/>
  <c r="T45" i="15" s="1"/>
  <c r="S64" i="15"/>
  <c r="T64" i="15" s="1"/>
  <c r="M47" i="15"/>
  <c r="K48" i="15"/>
  <c r="S14" i="15"/>
  <c r="T14" i="15" s="1"/>
  <c r="S18" i="15"/>
  <c r="T18" i="15" s="1"/>
  <c r="S22" i="15"/>
  <c r="T22" i="15" s="1"/>
  <c r="S65" i="15"/>
  <c r="T65" i="15" s="1"/>
  <c r="G67" i="15"/>
  <c r="H67" i="15" s="1"/>
  <c r="N13" i="15"/>
  <c r="N43" i="15"/>
  <c r="E47" i="15"/>
  <c r="E55" i="15"/>
  <c r="L51" i="15"/>
  <c r="N51" i="15" s="1"/>
  <c r="M66" i="15"/>
  <c r="N66" i="15" s="1"/>
  <c r="S52" i="16" l="1"/>
  <c r="T52" i="16" s="1"/>
  <c r="T11" i="16"/>
  <c r="N47" i="15"/>
  <c r="M48" i="15"/>
  <c r="S47" i="15"/>
  <c r="N23" i="15"/>
  <c r="S66" i="15"/>
  <c r="T66" i="15" s="1"/>
  <c r="E67" i="15"/>
  <c r="S48" i="15" l="1"/>
  <c r="T47" i="15"/>
  <c r="N48" i="15"/>
  <c r="M67" i="15"/>
  <c r="N67" i="15" s="1"/>
  <c r="T48" i="15" l="1"/>
  <c r="S67" i="15"/>
  <c r="T67" i="15" s="1"/>
  <c r="L65" i="14" l="1"/>
  <c r="K65" i="14"/>
  <c r="J65" i="14"/>
  <c r="I65" i="14"/>
  <c r="H65" i="14"/>
  <c r="G65" i="14"/>
  <c r="F65" i="14"/>
  <c r="E65" i="14"/>
  <c r="D65" i="14"/>
  <c r="C65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8" i="14"/>
  <c r="M58" i="14"/>
  <c r="N57" i="14"/>
  <c r="M57" i="14"/>
  <c r="N56" i="14"/>
  <c r="N65" i="14" s="1"/>
  <c r="M56" i="14"/>
  <c r="M65" i="14" s="1"/>
  <c r="L54" i="14"/>
  <c r="K54" i="14"/>
  <c r="J54" i="14"/>
  <c r="I54" i="14"/>
  <c r="H54" i="14"/>
  <c r="G54" i="14"/>
  <c r="F54" i="14"/>
  <c r="E54" i="14"/>
  <c r="M54" i="14" s="1"/>
  <c r="D54" i="14"/>
  <c r="N54" i="14" s="1"/>
  <c r="C54" i="14"/>
  <c r="N53" i="14"/>
  <c r="M53" i="14"/>
  <c r="N52" i="14"/>
  <c r="M52" i="14"/>
  <c r="L50" i="14"/>
  <c r="K50" i="14"/>
  <c r="J50" i="14"/>
  <c r="I50" i="14"/>
  <c r="H50" i="14"/>
  <c r="G50" i="14"/>
  <c r="F50" i="14"/>
  <c r="E50" i="14"/>
  <c r="M50" i="14" s="1"/>
  <c r="D50" i="14"/>
  <c r="N50" i="14" s="1"/>
  <c r="C50" i="14"/>
  <c r="N49" i="14"/>
  <c r="M49" i="14"/>
  <c r="G47" i="14"/>
  <c r="G66" i="14" s="1"/>
  <c r="E47" i="14"/>
  <c r="E66" i="14" s="1"/>
  <c r="L46" i="14"/>
  <c r="L47" i="14" s="1"/>
  <c r="L66" i="14" s="1"/>
  <c r="K46" i="14"/>
  <c r="K47" i="14" s="1"/>
  <c r="K66" i="14" s="1"/>
  <c r="J46" i="14"/>
  <c r="J47" i="14" s="1"/>
  <c r="J66" i="14" s="1"/>
  <c r="I46" i="14"/>
  <c r="I47" i="14" s="1"/>
  <c r="I66" i="14" s="1"/>
  <c r="H46" i="14"/>
  <c r="H47" i="14" s="1"/>
  <c r="H66" i="14" s="1"/>
  <c r="G46" i="14"/>
  <c r="F46" i="14"/>
  <c r="F47" i="14" s="1"/>
  <c r="F66" i="14" s="1"/>
  <c r="E46" i="14"/>
  <c r="D46" i="14"/>
  <c r="D47" i="14" s="1"/>
  <c r="D66" i="14" s="1"/>
  <c r="C46" i="14"/>
  <c r="C47" i="14" s="1"/>
  <c r="C66" i="14" s="1"/>
  <c r="N45" i="14"/>
  <c r="M45" i="14"/>
  <c r="N44" i="14"/>
  <c r="M44" i="14"/>
  <c r="N43" i="14"/>
  <c r="M43" i="14"/>
  <c r="N42" i="14"/>
  <c r="M42" i="14"/>
  <c r="N41" i="14"/>
  <c r="M41" i="14"/>
  <c r="N40" i="14"/>
  <c r="M40" i="14"/>
  <c r="N39" i="14"/>
  <c r="M39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8" i="14"/>
  <c r="M28" i="14"/>
  <c r="N27" i="14"/>
  <c r="M27" i="14"/>
  <c r="N26" i="14"/>
  <c r="M26" i="14"/>
  <c r="N25" i="14"/>
  <c r="N46" i="14" s="1"/>
  <c r="M25" i="14"/>
  <c r="N24" i="14"/>
  <c r="M24" i="14"/>
  <c r="M46" i="14" s="1"/>
  <c r="L22" i="14"/>
  <c r="K22" i="14"/>
  <c r="J22" i="14"/>
  <c r="I22" i="14"/>
  <c r="H22" i="14"/>
  <c r="G22" i="14"/>
  <c r="F22" i="14"/>
  <c r="N22" i="14" s="1"/>
  <c r="E22" i="14"/>
  <c r="D22" i="14"/>
  <c r="C22" i="14"/>
  <c r="M22" i="14" s="1"/>
  <c r="N21" i="14"/>
  <c r="M21" i="14"/>
  <c r="N20" i="14"/>
  <c r="M20" i="14"/>
  <c r="N19" i="14"/>
  <c r="M19" i="14"/>
  <c r="N18" i="14"/>
  <c r="M18" i="14"/>
  <c r="N17" i="14"/>
  <c r="M17" i="14"/>
  <c r="N16" i="14"/>
  <c r="M16" i="14"/>
  <c r="N15" i="14"/>
  <c r="M15" i="14"/>
  <c r="N14" i="14"/>
  <c r="M14" i="14"/>
  <c r="N13" i="14"/>
  <c r="M13" i="14"/>
  <c r="N12" i="14"/>
  <c r="M12" i="14"/>
  <c r="N11" i="14"/>
  <c r="M11" i="14"/>
  <c r="N10" i="14"/>
  <c r="M10" i="14"/>
  <c r="R65" i="13"/>
  <c r="R66" i="13" s="1"/>
  <c r="Q65" i="13"/>
  <c r="Q66" i="13" s="1"/>
  <c r="N65" i="13"/>
  <c r="M65" i="13"/>
  <c r="M66" i="13" s="1"/>
  <c r="L65" i="13"/>
  <c r="L66" i="13" s="1"/>
  <c r="K65" i="13"/>
  <c r="J65" i="13"/>
  <c r="I65" i="13"/>
  <c r="H65" i="13"/>
  <c r="H66" i="13" s="1"/>
  <c r="G65" i="13"/>
  <c r="G66" i="13" s="1"/>
  <c r="F65" i="13"/>
  <c r="E65" i="13"/>
  <c r="E66" i="13" s="1"/>
  <c r="D65" i="13"/>
  <c r="D66" i="13" s="1"/>
  <c r="C65" i="13"/>
  <c r="P64" i="13"/>
  <c r="O64" i="13"/>
  <c r="P63" i="13"/>
  <c r="O63" i="13"/>
  <c r="P62" i="13"/>
  <c r="O62" i="13"/>
  <c r="P61" i="13"/>
  <c r="O61" i="13"/>
  <c r="P60" i="13"/>
  <c r="O60" i="13"/>
  <c r="P59" i="13"/>
  <c r="O59" i="13"/>
  <c r="P58" i="13"/>
  <c r="O58" i="13"/>
  <c r="P57" i="13"/>
  <c r="O57" i="13"/>
  <c r="P56" i="13"/>
  <c r="P65" i="13" s="1"/>
  <c r="O56" i="13"/>
  <c r="O65" i="13" s="1"/>
  <c r="R54" i="13"/>
  <c r="Q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P53" i="13"/>
  <c r="O53" i="13"/>
  <c r="P52" i="13"/>
  <c r="P54" i="13" s="1"/>
  <c r="O52" i="13"/>
  <c r="O54" i="13" s="1"/>
  <c r="R50" i="13"/>
  <c r="Q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P49" i="13"/>
  <c r="P50" i="13" s="1"/>
  <c r="O49" i="13"/>
  <c r="O50" i="13" s="1"/>
  <c r="R46" i="13"/>
  <c r="R47" i="13" s="1"/>
  <c r="Q46" i="13"/>
  <c r="Q47" i="13" s="1"/>
  <c r="N46" i="13"/>
  <c r="N47" i="13" s="1"/>
  <c r="M46" i="13"/>
  <c r="M47" i="13" s="1"/>
  <c r="L46" i="13"/>
  <c r="L47" i="13" s="1"/>
  <c r="K46" i="13"/>
  <c r="K47" i="13" s="1"/>
  <c r="J46" i="13"/>
  <c r="J47" i="13" s="1"/>
  <c r="I46" i="13"/>
  <c r="I47" i="13" s="1"/>
  <c r="H46" i="13"/>
  <c r="H47" i="13" s="1"/>
  <c r="G46" i="13"/>
  <c r="G47" i="13" s="1"/>
  <c r="F46" i="13"/>
  <c r="F47" i="13" s="1"/>
  <c r="E46" i="13"/>
  <c r="E47" i="13" s="1"/>
  <c r="D46" i="13"/>
  <c r="D47" i="13" s="1"/>
  <c r="C46" i="13"/>
  <c r="C47" i="13" s="1"/>
  <c r="P45" i="13"/>
  <c r="O45" i="13"/>
  <c r="P44" i="13"/>
  <c r="O44" i="13"/>
  <c r="P43" i="13"/>
  <c r="O43" i="13"/>
  <c r="P42" i="13"/>
  <c r="O42" i="13"/>
  <c r="P41" i="13"/>
  <c r="O41" i="13"/>
  <c r="P40" i="13"/>
  <c r="O40" i="13"/>
  <c r="P39" i="13"/>
  <c r="O39" i="13"/>
  <c r="P38" i="13"/>
  <c r="O38" i="13"/>
  <c r="P37" i="13"/>
  <c r="O37" i="13"/>
  <c r="P36" i="13"/>
  <c r="O36" i="13"/>
  <c r="P35" i="13"/>
  <c r="O35" i="13"/>
  <c r="P34" i="13"/>
  <c r="O34" i="13"/>
  <c r="P33" i="13"/>
  <c r="O33" i="13"/>
  <c r="P32" i="13"/>
  <c r="O32" i="13"/>
  <c r="P31" i="13"/>
  <c r="O31" i="13"/>
  <c r="P30" i="13"/>
  <c r="O30" i="13"/>
  <c r="P29" i="13"/>
  <c r="O29" i="13"/>
  <c r="P28" i="13"/>
  <c r="O28" i="13"/>
  <c r="P27" i="13"/>
  <c r="O27" i="13"/>
  <c r="P26" i="13"/>
  <c r="O26" i="13"/>
  <c r="P25" i="13"/>
  <c r="O25" i="13"/>
  <c r="P24" i="13"/>
  <c r="P46" i="13" s="1"/>
  <c r="O24" i="13"/>
  <c r="O46" i="13" s="1"/>
  <c r="O47" i="13" s="1"/>
  <c r="R22" i="13"/>
  <c r="Q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P21" i="13"/>
  <c r="O21" i="13"/>
  <c r="P20" i="13"/>
  <c r="O20" i="13"/>
  <c r="P19" i="13"/>
  <c r="O19" i="13"/>
  <c r="P18" i="13"/>
  <c r="O18" i="13"/>
  <c r="P17" i="13"/>
  <c r="O17" i="13"/>
  <c r="P16" i="13"/>
  <c r="O16" i="13"/>
  <c r="P15" i="13"/>
  <c r="O15" i="13"/>
  <c r="P14" i="13"/>
  <c r="O14" i="13"/>
  <c r="P13" i="13"/>
  <c r="O13" i="13"/>
  <c r="P12" i="13"/>
  <c r="O12" i="13"/>
  <c r="O22" i="13" s="1"/>
  <c r="P11" i="13"/>
  <c r="O11" i="13"/>
  <c r="P10" i="13"/>
  <c r="P22" i="13" s="1"/>
  <c r="O10" i="13"/>
  <c r="J66" i="12"/>
  <c r="I66" i="12"/>
  <c r="H66" i="12"/>
  <c r="G66" i="12"/>
  <c r="F66" i="12"/>
  <c r="E66" i="12"/>
  <c r="D66" i="12"/>
  <c r="C66" i="12"/>
  <c r="L65" i="12"/>
  <c r="K65" i="12"/>
  <c r="L64" i="12"/>
  <c r="K64" i="12"/>
  <c r="L63" i="12"/>
  <c r="K63" i="12"/>
  <c r="L62" i="12"/>
  <c r="K62" i="12"/>
  <c r="L61" i="12"/>
  <c r="K61" i="12"/>
  <c r="L60" i="12"/>
  <c r="K60" i="12"/>
  <c r="L59" i="12"/>
  <c r="K59" i="12"/>
  <c r="L58" i="12"/>
  <c r="K58" i="12"/>
  <c r="K66" i="12" s="1"/>
  <c r="L57" i="12"/>
  <c r="L66" i="12" s="1"/>
  <c r="K57" i="12"/>
  <c r="K55" i="12"/>
  <c r="J55" i="12"/>
  <c r="I55" i="12"/>
  <c r="H55" i="12"/>
  <c r="G55" i="12"/>
  <c r="F55" i="12"/>
  <c r="E55" i="12"/>
  <c r="D55" i="12"/>
  <c r="C55" i="12"/>
  <c r="L54" i="12"/>
  <c r="K54" i="12"/>
  <c r="L53" i="12"/>
  <c r="L55" i="12" s="1"/>
  <c r="K53" i="12"/>
  <c r="J51" i="12"/>
  <c r="I51" i="12"/>
  <c r="H51" i="12"/>
  <c r="G51" i="12"/>
  <c r="F51" i="12"/>
  <c r="E51" i="12"/>
  <c r="D51" i="12"/>
  <c r="C51" i="12"/>
  <c r="L50" i="12"/>
  <c r="L51" i="12" s="1"/>
  <c r="K50" i="12"/>
  <c r="K51" i="12" s="1"/>
  <c r="J47" i="12"/>
  <c r="J48" i="12" s="1"/>
  <c r="J67" i="12" s="1"/>
  <c r="I47" i="12"/>
  <c r="H47" i="12"/>
  <c r="H48" i="12" s="1"/>
  <c r="H67" i="12" s="1"/>
  <c r="G47" i="12"/>
  <c r="G48" i="12" s="1"/>
  <c r="G67" i="12" s="1"/>
  <c r="F47" i="12"/>
  <c r="F48" i="12" s="1"/>
  <c r="F67" i="12" s="1"/>
  <c r="E47" i="12"/>
  <c r="D47" i="12"/>
  <c r="D48" i="12" s="1"/>
  <c r="D67" i="12" s="1"/>
  <c r="C47" i="12"/>
  <c r="C48" i="12" s="1"/>
  <c r="C67" i="12" s="1"/>
  <c r="L46" i="12"/>
  <c r="K46" i="12"/>
  <c r="L45" i="12"/>
  <c r="K45" i="12"/>
  <c r="L44" i="12"/>
  <c r="K44" i="12"/>
  <c r="L43" i="12"/>
  <c r="K43" i="12"/>
  <c r="L42" i="12"/>
  <c r="K42" i="12"/>
  <c r="L41" i="12"/>
  <c r="K41" i="12"/>
  <c r="L40" i="12"/>
  <c r="K40" i="12"/>
  <c r="L39" i="12"/>
  <c r="K39" i="12"/>
  <c r="L38" i="12"/>
  <c r="K38" i="12"/>
  <c r="L37" i="12"/>
  <c r="K37" i="12"/>
  <c r="L36" i="12"/>
  <c r="K36" i="12"/>
  <c r="L35" i="12"/>
  <c r="K35" i="12"/>
  <c r="L34" i="12"/>
  <c r="K34" i="12"/>
  <c r="L33" i="12"/>
  <c r="K33" i="12"/>
  <c r="L32" i="12"/>
  <c r="K32" i="12"/>
  <c r="L31" i="12"/>
  <c r="K31" i="12"/>
  <c r="L30" i="12"/>
  <c r="K30" i="12"/>
  <c r="L29" i="12"/>
  <c r="K29" i="12"/>
  <c r="L28" i="12"/>
  <c r="K28" i="12"/>
  <c r="L27" i="12"/>
  <c r="K27" i="12"/>
  <c r="L26" i="12"/>
  <c r="K26" i="12"/>
  <c r="L25" i="12"/>
  <c r="L47" i="12" s="1"/>
  <c r="K25" i="12"/>
  <c r="K47" i="12" s="1"/>
  <c r="K48" i="12" s="1"/>
  <c r="J23" i="12"/>
  <c r="I23" i="12"/>
  <c r="I48" i="12" s="1"/>
  <c r="I67" i="12" s="1"/>
  <c r="H23" i="12"/>
  <c r="G23" i="12"/>
  <c r="F23" i="12"/>
  <c r="E23" i="12"/>
  <c r="E48" i="12" s="1"/>
  <c r="E67" i="12" s="1"/>
  <c r="D23" i="12"/>
  <c r="C23" i="12"/>
  <c r="L22" i="12"/>
  <c r="K22" i="12"/>
  <c r="L21" i="12"/>
  <c r="K21" i="12"/>
  <c r="L20" i="12"/>
  <c r="K20" i="12"/>
  <c r="L19" i="12"/>
  <c r="K19" i="12"/>
  <c r="L18" i="12"/>
  <c r="K18" i="12"/>
  <c r="L17" i="12"/>
  <c r="K17" i="12"/>
  <c r="L16" i="12"/>
  <c r="K16" i="12"/>
  <c r="L15" i="12"/>
  <c r="K15" i="12"/>
  <c r="L14" i="12"/>
  <c r="K14" i="12"/>
  <c r="L13" i="12"/>
  <c r="K13" i="12"/>
  <c r="L12" i="12"/>
  <c r="K12" i="12"/>
  <c r="L11" i="12"/>
  <c r="L23" i="12" s="1"/>
  <c r="K11" i="12"/>
  <c r="K23" i="12" s="1"/>
  <c r="N66" i="11"/>
  <c r="M66" i="11"/>
  <c r="L66" i="11"/>
  <c r="K66" i="11"/>
  <c r="H66" i="11"/>
  <c r="G66" i="11"/>
  <c r="F66" i="11"/>
  <c r="E66" i="11"/>
  <c r="E67" i="11" s="1"/>
  <c r="D66" i="11"/>
  <c r="C66" i="11"/>
  <c r="J65" i="11"/>
  <c r="P65" i="11" s="1"/>
  <c r="I65" i="11"/>
  <c r="O65" i="11" s="1"/>
  <c r="J64" i="11"/>
  <c r="P64" i="11" s="1"/>
  <c r="I64" i="11"/>
  <c r="O64" i="11" s="1"/>
  <c r="J63" i="11"/>
  <c r="P63" i="11" s="1"/>
  <c r="I63" i="11"/>
  <c r="O63" i="11" s="1"/>
  <c r="J62" i="11"/>
  <c r="P62" i="11" s="1"/>
  <c r="I62" i="11"/>
  <c r="O62" i="11" s="1"/>
  <c r="J61" i="11"/>
  <c r="P61" i="11" s="1"/>
  <c r="I61" i="11"/>
  <c r="O61" i="11" s="1"/>
  <c r="J60" i="11"/>
  <c r="P60" i="11" s="1"/>
  <c r="I60" i="11"/>
  <c r="O60" i="11" s="1"/>
  <c r="J59" i="11"/>
  <c r="P59" i="11" s="1"/>
  <c r="I59" i="11"/>
  <c r="O59" i="11" s="1"/>
  <c r="J58" i="11"/>
  <c r="P58" i="11" s="1"/>
  <c r="I58" i="11"/>
  <c r="O58" i="11" s="1"/>
  <c r="J57" i="11"/>
  <c r="J66" i="11" s="1"/>
  <c r="I57" i="11"/>
  <c r="O57" i="11" s="1"/>
  <c r="N55" i="11"/>
  <c r="M55" i="11"/>
  <c r="L55" i="11"/>
  <c r="K55" i="11"/>
  <c r="K67" i="11" s="1"/>
  <c r="I55" i="11"/>
  <c r="H55" i="11"/>
  <c r="G55" i="11"/>
  <c r="F55" i="11"/>
  <c r="E55" i="11"/>
  <c r="D55" i="11"/>
  <c r="C55" i="11"/>
  <c r="O54" i="11"/>
  <c r="J54" i="11"/>
  <c r="P54" i="11" s="1"/>
  <c r="I54" i="11"/>
  <c r="J53" i="11"/>
  <c r="P53" i="11" s="1"/>
  <c r="P55" i="11" s="1"/>
  <c r="I53" i="11"/>
  <c r="O53" i="11" s="1"/>
  <c r="O55" i="11" s="1"/>
  <c r="N51" i="11"/>
  <c r="M51" i="11"/>
  <c r="L51" i="11"/>
  <c r="K51" i="11"/>
  <c r="H51" i="11"/>
  <c r="G51" i="11"/>
  <c r="F51" i="11"/>
  <c r="E51" i="11"/>
  <c r="D51" i="11"/>
  <c r="C51" i="11"/>
  <c r="J50" i="11"/>
  <c r="J51" i="11" s="1"/>
  <c r="I50" i="11"/>
  <c r="O50" i="11" s="1"/>
  <c r="O51" i="11" s="1"/>
  <c r="K48" i="11"/>
  <c r="C48" i="11"/>
  <c r="C67" i="11" s="1"/>
  <c r="N47" i="11"/>
  <c r="N48" i="11" s="1"/>
  <c r="M47" i="11"/>
  <c r="M48" i="11" s="1"/>
  <c r="L47" i="11"/>
  <c r="L48" i="11" s="1"/>
  <c r="K47" i="11"/>
  <c r="H47" i="11"/>
  <c r="H48" i="11" s="1"/>
  <c r="G47" i="11"/>
  <c r="G48" i="11" s="1"/>
  <c r="F47" i="11"/>
  <c r="F48" i="11" s="1"/>
  <c r="E47" i="11"/>
  <c r="E48" i="11" s="1"/>
  <c r="D47" i="11"/>
  <c r="D48" i="11" s="1"/>
  <c r="C47" i="11"/>
  <c r="J46" i="11"/>
  <c r="P46" i="11" s="1"/>
  <c r="I46" i="11"/>
  <c r="O46" i="11" s="1"/>
  <c r="J45" i="11"/>
  <c r="P45" i="11" s="1"/>
  <c r="I45" i="11"/>
  <c r="O45" i="11" s="1"/>
  <c r="J44" i="11"/>
  <c r="P44" i="11" s="1"/>
  <c r="I44" i="11"/>
  <c r="O44" i="11" s="1"/>
  <c r="J43" i="11"/>
  <c r="P43" i="11" s="1"/>
  <c r="I43" i="11"/>
  <c r="O43" i="11" s="1"/>
  <c r="J42" i="11"/>
  <c r="P42" i="11" s="1"/>
  <c r="I42" i="11"/>
  <c r="O42" i="11" s="1"/>
  <c r="J41" i="11"/>
  <c r="P41" i="11" s="1"/>
  <c r="I41" i="11"/>
  <c r="O41" i="11" s="1"/>
  <c r="J40" i="11"/>
  <c r="P40" i="11" s="1"/>
  <c r="I40" i="11"/>
  <c r="O40" i="11" s="1"/>
  <c r="J39" i="11"/>
  <c r="P39" i="11" s="1"/>
  <c r="I39" i="11"/>
  <c r="O39" i="11" s="1"/>
  <c r="J38" i="11"/>
  <c r="P38" i="11" s="1"/>
  <c r="I38" i="11"/>
  <c r="O38" i="11" s="1"/>
  <c r="J37" i="11"/>
  <c r="P37" i="11" s="1"/>
  <c r="I37" i="11"/>
  <c r="O37" i="11" s="1"/>
  <c r="J36" i="11"/>
  <c r="P36" i="11" s="1"/>
  <c r="I36" i="11"/>
  <c r="O36" i="11" s="1"/>
  <c r="J35" i="11"/>
  <c r="P35" i="11" s="1"/>
  <c r="I35" i="11"/>
  <c r="O35" i="11" s="1"/>
  <c r="J34" i="11"/>
  <c r="P34" i="11" s="1"/>
  <c r="I34" i="11"/>
  <c r="O34" i="11" s="1"/>
  <c r="J33" i="11"/>
  <c r="P33" i="11" s="1"/>
  <c r="I33" i="11"/>
  <c r="O33" i="11" s="1"/>
  <c r="J32" i="11"/>
  <c r="P32" i="11" s="1"/>
  <c r="I32" i="11"/>
  <c r="O32" i="11" s="1"/>
  <c r="J31" i="11"/>
  <c r="P31" i="11" s="1"/>
  <c r="I31" i="11"/>
  <c r="O31" i="11" s="1"/>
  <c r="J30" i="11"/>
  <c r="P30" i="11" s="1"/>
  <c r="I30" i="11"/>
  <c r="O30" i="11" s="1"/>
  <c r="J29" i="11"/>
  <c r="P29" i="11" s="1"/>
  <c r="I29" i="11"/>
  <c r="O29" i="11" s="1"/>
  <c r="J28" i="11"/>
  <c r="P28" i="11" s="1"/>
  <c r="I28" i="11"/>
  <c r="O28" i="11" s="1"/>
  <c r="J27" i="11"/>
  <c r="P27" i="11" s="1"/>
  <c r="I27" i="11"/>
  <c r="O27" i="11" s="1"/>
  <c r="J26" i="11"/>
  <c r="P26" i="11" s="1"/>
  <c r="I26" i="11"/>
  <c r="I47" i="11" s="1"/>
  <c r="I48" i="11" s="1"/>
  <c r="J25" i="11"/>
  <c r="P25" i="11" s="1"/>
  <c r="I25" i="11"/>
  <c r="O25" i="11" s="1"/>
  <c r="N23" i="11"/>
  <c r="M23" i="11"/>
  <c r="L23" i="11"/>
  <c r="K23" i="11"/>
  <c r="H23" i="11"/>
  <c r="G23" i="11"/>
  <c r="F23" i="11"/>
  <c r="E23" i="11"/>
  <c r="D23" i="11"/>
  <c r="C23" i="11"/>
  <c r="P22" i="11"/>
  <c r="J22" i="11"/>
  <c r="I22" i="11"/>
  <c r="O22" i="11" s="1"/>
  <c r="O21" i="11"/>
  <c r="J21" i="11"/>
  <c r="P21" i="11" s="1"/>
  <c r="I21" i="11"/>
  <c r="P20" i="11"/>
  <c r="J20" i="11"/>
  <c r="I20" i="11"/>
  <c r="O20" i="11" s="1"/>
  <c r="O19" i="11"/>
  <c r="J19" i="11"/>
  <c r="P19" i="11" s="1"/>
  <c r="I19" i="11"/>
  <c r="P18" i="11"/>
  <c r="J18" i="11"/>
  <c r="I18" i="11"/>
  <c r="O18" i="11" s="1"/>
  <c r="O17" i="11"/>
  <c r="J17" i="11"/>
  <c r="P17" i="11" s="1"/>
  <c r="I17" i="11"/>
  <c r="P16" i="11"/>
  <c r="J16" i="11"/>
  <c r="I16" i="11"/>
  <c r="O16" i="11" s="1"/>
  <c r="O15" i="11"/>
  <c r="J15" i="11"/>
  <c r="P15" i="11" s="1"/>
  <c r="I15" i="11"/>
  <c r="P14" i="11"/>
  <c r="J14" i="11"/>
  <c r="I14" i="11"/>
  <c r="O14" i="11" s="1"/>
  <c r="O13" i="11"/>
  <c r="J13" i="11"/>
  <c r="P13" i="11" s="1"/>
  <c r="I13" i="11"/>
  <c r="P12" i="11"/>
  <c r="J12" i="11"/>
  <c r="I12" i="11"/>
  <c r="O12" i="11" s="1"/>
  <c r="O11" i="11"/>
  <c r="J11" i="11"/>
  <c r="J23" i="11" s="1"/>
  <c r="P23" i="11" s="1"/>
  <c r="I11" i="11"/>
  <c r="I23" i="11" s="1"/>
  <c r="O23" i="11" s="1"/>
  <c r="P65" i="10"/>
  <c r="O65" i="10"/>
  <c r="M65" i="10"/>
  <c r="L65" i="10"/>
  <c r="K65" i="10"/>
  <c r="J65" i="10"/>
  <c r="F65" i="10" s="1"/>
  <c r="I65" i="10"/>
  <c r="H65" i="10"/>
  <c r="G65" i="10"/>
  <c r="E65" i="10"/>
  <c r="D65" i="10"/>
  <c r="N65" i="10" s="1"/>
  <c r="C65" i="10"/>
  <c r="P64" i="10"/>
  <c r="O64" i="10"/>
  <c r="L64" i="10"/>
  <c r="K64" i="10"/>
  <c r="J64" i="10"/>
  <c r="N64" i="10" s="1"/>
  <c r="I64" i="10"/>
  <c r="H64" i="10"/>
  <c r="G64" i="10"/>
  <c r="F64" i="10"/>
  <c r="E64" i="10"/>
  <c r="D64" i="10"/>
  <c r="C64" i="10"/>
  <c r="M64" i="10" s="1"/>
  <c r="P63" i="10"/>
  <c r="O63" i="10"/>
  <c r="L63" i="10"/>
  <c r="K63" i="10"/>
  <c r="J63" i="10"/>
  <c r="I63" i="10"/>
  <c r="E63" i="10" s="1"/>
  <c r="H63" i="10"/>
  <c r="F63" i="10" s="1"/>
  <c r="G63" i="10"/>
  <c r="D63" i="10"/>
  <c r="N63" i="10" s="1"/>
  <c r="C63" i="10"/>
  <c r="M63" i="10" s="1"/>
  <c r="P62" i="10"/>
  <c r="O62" i="10"/>
  <c r="L62" i="10"/>
  <c r="K62" i="10"/>
  <c r="J62" i="10"/>
  <c r="F62" i="10" s="1"/>
  <c r="I62" i="10"/>
  <c r="E62" i="10" s="1"/>
  <c r="H62" i="10"/>
  <c r="G62" i="10"/>
  <c r="D62" i="10"/>
  <c r="N62" i="10" s="1"/>
  <c r="C62" i="10"/>
  <c r="M62" i="10" s="1"/>
  <c r="P61" i="10"/>
  <c r="O61" i="10"/>
  <c r="M61" i="10"/>
  <c r="L61" i="10"/>
  <c r="K61" i="10"/>
  <c r="J61" i="10"/>
  <c r="F61" i="10" s="1"/>
  <c r="I61" i="10"/>
  <c r="H61" i="10"/>
  <c r="G61" i="10"/>
  <c r="E61" i="10"/>
  <c r="D61" i="10"/>
  <c r="N61" i="10" s="1"/>
  <c r="C61" i="10"/>
  <c r="P60" i="10"/>
  <c r="O60" i="10"/>
  <c r="N60" i="10"/>
  <c r="L60" i="10"/>
  <c r="K60" i="10"/>
  <c r="J60" i="10"/>
  <c r="I60" i="10"/>
  <c r="H60" i="10"/>
  <c r="G60" i="10"/>
  <c r="F60" i="10"/>
  <c r="E60" i="10"/>
  <c r="D60" i="10"/>
  <c r="C60" i="10"/>
  <c r="M60" i="10" s="1"/>
  <c r="P59" i="10"/>
  <c r="O59" i="10"/>
  <c r="L59" i="10"/>
  <c r="K59" i="10"/>
  <c r="J59" i="10"/>
  <c r="I59" i="10"/>
  <c r="E59" i="10" s="1"/>
  <c r="H59" i="10"/>
  <c r="F59" i="10" s="1"/>
  <c r="G59" i="10"/>
  <c r="D59" i="10"/>
  <c r="N59" i="10" s="1"/>
  <c r="C59" i="10"/>
  <c r="M59" i="10" s="1"/>
  <c r="P58" i="10"/>
  <c r="O58" i="10"/>
  <c r="O66" i="10" s="1"/>
  <c r="L58" i="10"/>
  <c r="K58" i="10"/>
  <c r="J58" i="10"/>
  <c r="F58" i="10" s="1"/>
  <c r="I58" i="10"/>
  <c r="E58" i="10" s="1"/>
  <c r="H58" i="10"/>
  <c r="G58" i="10"/>
  <c r="G66" i="10" s="1"/>
  <c r="D58" i="10"/>
  <c r="N58" i="10" s="1"/>
  <c r="C58" i="10"/>
  <c r="M58" i="10" s="1"/>
  <c r="P57" i="10"/>
  <c r="P66" i="10" s="1"/>
  <c r="O57" i="10"/>
  <c r="M57" i="10"/>
  <c r="L57" i="10"/>
  <c r="L66" i="10" s="1"/>
  <c r="K57" i="10"/>
  <c r="K66" i="10" s="1"/>
  <c r="J57" i="10"/>
  <c r="J66" i="10" s="1"/>
  <c r="I57" i="10"/>
  <c r="I66" i="10" s="1"/>
  <c r="H57" i="10"/>
  <c r="H66" i="10" s="1"/>
  <c r="G57" i="10"/>
  <c r="E57" i="10"/>
  <c r="D57" i="10"/>
  <c r="D66" i="10" s="1"/>
  <c r="C57" i="10"/>
  <c r="C66" i="10" s="1"/>
  <c r="K55" i="10"/>
  <c r="C55" i="10"/>
  <c r="P54" i="10"/>
  <c r="O54" i="10"/>
  <c r="L54" i="10"/>
  <c r="K54" i="10"/>
  <c r="I54" i="10"/>
  <c r="H54" i="10"/>
  <c r="F54" i="10" s="1"/>
  <c r="G54" i="10"/>
  <c r="E54" i="10"/>
  <c r="D54" i="10"/>
  <c r="N54" i="10" s="1"/>
  <c r="C54" i="10"/>
  <c r="M54" i="10" s="1"/>
  <c r="P53" i="10"/>
  <c r="P55" i="10" s="1"/>
  <c r="O53" i="10"/>
  <c r="O55" i="10" s="1"/>
  <c r="N53" i="10"/>
  <c r="L53" i="10"/>
  <c r="L55" i="10" s="1"/>
  <c r="K53" i="10"/>
  <c r="J53" i="10"/>
  <c r="J55" i="10" s="1"/>
  <c r="F55" i="10" s="1"/>
  <c r="I53" i="10"/>
  <c r="E53" i="10" s="1"/>
  <c r="H53" i="10"/>
  <c r="H55" i="10" s="1"/>
  <c r="G53" i="10"/>
  <c r="G55" i="10" s="1"/>
  <c r="F53" i="10"/>
  <c r="D53" i="10"/>
  <c r="D55" i="10" s="1"/>
  <c r="C53" i="10"/>
  <c r="M53" i="10" s="1"/>
  <c r="L51" i="10"/>
  <c r="D51" i="10"/>
  <c r="N51" i="10" s="1"/>
  <c r="P50" i="10"/>
  <c r="P51" i="10" s="1"/>
  <c r="O50" i="10"/>
  <c r="O51" i="10" s="1"/>
  <c r="L50" i="10"/>
  <c r="K50" i="10"/>
  <c r="K51" i="10" s="1"/>
  <c r="J50" i="10"/>
  <c r="J51" i="10" s="1"/>
  <c r="I50" i="10"/>
  <c r="I51" i="10" s="1"/>
  <c r="H50" i="10"/>
  <c r="H51" i="10" s="1"/>
  <c r="G50" i="10"/>
  <c r="G51" i="10" s="1"/>
  <c r="D50" i="10"/>
  <c r="N50" i="10" s="1"/>
  <c r="C50" i="10"/>
  <c r="C51" i="10" s="1"/>
  <c r="M51" i="10" s="1"/>
  <c r="P46" i="10"/>
  <c r="O46" i="10"/>
  <c r="L46" i="10"/>
  <c r="K46" i="10"/>
  <c r="J46" i="10"/>
  <c r="F46" i="10" s="1"/>
  <c r="I46" i="10"/>
  <c r="E46" i="10" s="1"/>
  <c r="H46" i="10"/>
  <c r="G46" i="10"/>
  <c r="D46" i="10"/>
  <c r="N46" i="10" s="1"/>
  <c r="C46" i="10"/>
  <c r="M46" i="10" s="1"/>
  <c r="P45" i="10"/>
  <c r="O45" i="10"/>
  <c r="L45" i="10"/>
  <c r="K45" i="10"/>
  <c r="J45" i="10"/>
  <c r="F45" i="10" s="1"/>
  <c r="I45" i="10"/>
  <c r="E45" i="10" s="1"/>
  <c r="H45" i="10"/>
  <c r="G45" i="10"/>
  <c r="D45" i="10"/>
  <c r="N45" i="10" s="1"/>
  <c r="C45" i="10"/>
  <c r="M45" i="10" s="1"/>
  <c r="P44" i="10"/>
  <c r="O44" i="10"/>
  <c r="L44" i="10"/>
  <c r="K44" i="10"/>
  <c r="J44" i="10"/>
  <c r="I44" i="10"/>
  <c r="H44" i="10"/>
  <c r="F44" i="10" s="1"/>
  <c r="G44" i="10"/>
  <c r="E44" i="10" s="1"/>
  <c r="D44" i="10"/>
  <c r="N44" i="10" s="1"/>
  <c r="C44" i="10"/>
  <c r="M44" i="10" s="1"/>
  <c r="P43" i="10"/>
  <c r="O43" i="10"/>
  <c r="N43" i="10"/>
  <c r="L43" i="10"/>
  <c r="K43" i="10"/>
  <c r="J43" i="10"/>
  <c r="I43" i="10"/>
  <c r="H43" i="10"/>
  <c r="G43" i="10"/>
  <c r="E43" i="10" s="1"/>
  <c r="F43" i="10"/>
  <c r="D43" i="10"/>
  <c r="C43" i="10"/>
  <c r="M43" i="10" s="1"/>
  <c r="P42" i="10"/>
  <c r="O42" i="10"/>
  <c r="L42" i="10"/>
  <c r="K42" i="10"/>
  <c r="J42" i="10"/>
  <c r="F42" i="10" s="1"/>
  <c r="I42" i="10"/>
  <c r="E42" i="10" s="1"/>
  <c r="H42" i="10"/>
  <c r="G42" i="10"/>
  <c r="D42" i="10"/>
  <c r="N42" i="10" s="1"/>
  <c r="C42" i="10"/>
  <c r="M42" i="10" s="1"/>
  <c r="P41" i="10"/>
  <c r="O41" i="10"/>
  <c r="L41" i="10"/>
  <c r="K41" i="10"/>
  <c r="J41" i="10"/>
  <c r="F41" i="10" s="1"/>
  <c r="I41" i="10"/>
  <c r="E41" i="10" s="1"/>
  <c r="H41" i="10"/>
  <c r="G41" i="10"/>
  <c r="D41" i="10"/>
  <c r="N41" i="10" s="1"/>
  <c r="C41" i="10"/>
  <c r="M41" i="10" s="1"/>
  <c r="P40" i="10"/>
  <c r="O40" i="10"/>
  <c r="L40" i="10"/>
  <c r="K40" i="10"/>
  <c r="J40" i="10"/>
  <c r="N40" i="10" s="1"/>
  <c r="I40" i="10"/>
  <c r="H40" i="10"/>
  <c r="F40" i="10" s="1"/>
  <c r="G40" i="10"/>
  <c r="E40" i="10"/>
  <c r="D40" i="10"/>
  <c r="C40" i="10"/>
  <c r="M40" i="10" s="1"/>
  <c r="P39" i="10"/>
  <c r="O39" i="10"/>
  <c r="N39" i="10"/>
  <c r="L39" i="10"/>
  <c r="K39" i="10"/>
  <c r="J39" i="10"/>
  <c r="I39" i="10"/>
  <c r="H39" i="10"/>
  <c r="G39" i="10"/>
  <c r="E39" i="10" s="1"/>
  <c r="F39" i="10"/>
  <c r="D39" i="10"/>
  <c r="C39" i="10"/>
  <c r="M39" i="10" s="1"/>
  <c r="P38" i="10"/>
  <c r="O38" i="10"/>
  <c r="L38" i="10"/>
  <c r="K38" i="10"/>
  <c r="J38" i="10"/>
  <c r="F38" i="10" s="1"/>
  <c r="I38" i="10"/>
  <c r="E38" i="10" s="1"/>
  <c r="H38" i="10"/>
  <c r="G38" i="10"/>
  <c r="D38" i="10"/>
  <c r="N38" i="10" s="1"/>
  <c r="C38" i="10"/>
  <c r="M38" i="10" s="1"/>
  <c r="P37" i="10"/>
  <c r="O37" i="10"/>
  <c r="L37" i="10"/>
  <c r="K37" i="10"/>
  <c r="J37" i="10"/>
  <c r="F37" i="10" s="1"/>
  <c r="I37" i="10"/>
  <c r="E37" i="10" s="1"/>
  <c r="H37" i="10"/>
  <c r="G37" i="10"/>
  <c r="D37" i="10"/>
  <c r="N37" i="10" s="1"/>
  <c r="C37" i="10"/>
  <c r="M37" i="10" s="1"/>
  <c r="P36" i="10"/>
  <c r="O36" i="10"/>
  <c r="L36" i="10"/>
  <c r="K36" i="10"/>
  <c r="J36" i="10"/>
  <c r="I36" i="10"/>
  <c r="H36" i="10"/>
  <c r="F36" i="10" s="1"/>
  <c r="G36" i="10"/>
  <c r="E36" i="10"/>
  <c r="D36" i="10"/>
  <c r="N36" i="10" s="1"/>
  <c r="C36" i="10"/>
  <c r="M36" i="10" s="1"/>
  <c r="P35" i="10"/>
  <c r="O35" i="10"/>
  <c r="N35" i="10"/>
  <c r="L35" i="10"/>
  <c r="K35" i="10"/>
  <c r="J35" i="10"/>
  <c r="I35" i="10"/>
  <c r="E35" i="10" s="1"/>
  <c r="H35" i="10"/>
  <c r="G35" i="10"/>
  <c r="F35" i="10"/>
  <c r="D35" i="10"/>
  <c r="C35" i="10"/>
  <c r="M35" i="10" s="1"/>
  <c r="P34" i="10"/>
  <c r="O34" i="10"/>
  <c r="L34" i="10"/>
  <c r="K34" i="10"/>
  <c r="J34" i="10"/>
  <c r="F34" i="10" s="1"/>
  <c r="I34" i="10"/>
  <c r="E34" i="10" s="1"/>
  <c r="H34" i="10"/>
  <c r="G34" i="10"/>
  <c r="D34" i="10"/>
  <c r="N34" i="10" s="1"/>
  <c r="C34" i="10"/>
  <c r="M34" i="10" s="1"/>
  <c r="P33" i="10"/>
  <c r="O33" i="10"/>
  <c r="L33" i="10"/>
  <c r="K33" i="10"/>
  <c r="J33" i="10"/>
  <c r="F33" i="10" s="1"/>
  <c r="I33" i="10"/>
  <c r="H33" i="10"/>
  <c r="G33" i="10"/>
  <c r="E33" i="10" s="1"/>
  <c r="D33" i="10"/>
  <c r="N33" i="10" s="1"/>
  <c r="C33" i="10"/>
  <c r="M33" i="10" s="1"/>
  <c r="P32" i="10"/>
  <c r="O32" i="10"/>
  <c r="L32" i="10"/>
  <c r="K32" i="10"/>
  <c r="J32" i="10"/>
  <c r="I32" i="10"/>
  <c r="H32" i="10"/>
  <c r="F32" i="10" s="1"/>
  <c r="G32" i="10"/>
  <c r="E32" i="10"/>
  <c r="D32" i="10"/>
  <c r="N32" i="10" s="1"/>
  <c r="C32" i="10"/>
  <c r="M32" i="10" s="1"/>
  <c r="P31" i="10"/>
  <c r="O31" i="10"/>
  <c r="N31" i="10"/>
  <c r="L31" i="10"/>
  <c r="K31" i="10"/>
  <c r="J31" i="10"/>
  <c r="I31" i="10"/>
  <c r="E31" i="10" s="1"/>
  <c r="H31" i="10"/>
  <c r="G31" i="10"/>
  <c r="F31" i="10"/>
  <c r="D31" i="10"/>
  <c r="C31" i="10"/>
  <c r="M31" i="10" s="1"/>
  <c r="P30" i="10"/>
  <c r="O30" i="10"/>
  <c r="L30" i="10"/>
  <c r="K30" i="10"/>
  <c r="J30" i="10"/>
  <c r="F30" i="10" s="1"/>
  <c r="I30" i="10"/>
  <c r="E30" i="10" s="1"/>
  <c r="H30" i="10"/>
  <c r="G30" i="10"/>
  <c r="D30" i="10"/>
  <c r="N30" i="10" s="1"/>
  <c r="C30" i="10"/>
  <c r="M30" i="10" s="1"/>
  <c r="P29" i="10"/>
  <c r="O29" i="10"/>
  <c r="L29" i="10"/>
  <c r="K29" i="10"/>
  <c r="J29" i="10"/>
  <c r="F29" i="10" s="1"/>
  <c r="I29" i="10"/>
  <c r="H29" i="10"/>
  <c r="G29" i="10"/>
  <c r="E29" i="10" s="1"/>
  <c r="D29" i="10"/>
  <c r="N29" i="10" s="1"/>
  <c r="C29" i="10"/>
  <c r="M29" i="10" s="1"/>
  <c r="P28" i="10"/>
  <c r="O28" i="10"/>
  <c r="L28" i="10"/>
  <c r="K28" i="10"/>
  <c r="J28" i="10"/>
  <c r="I28" i="10"/>
  <c r="H28" i="10"/>
  <c r="F28" i="10" s="1"/>
  <c r="G28" i="10"/>
  <c r="E28" i="10"/>
  <c r="D28" i="10"/>
  <c r="N28" i="10" s="1"/>
  <c r="C28" i="10"/>
  <c r="M28" i="10" s="1"/>
  <c r="P27" i="10"/>
  <c r="O27" i="10"/>
  <c r="N27" i="10"/>
  <c r="L27" i="10"/>
  <c r="K27" i="10"/>
  <c r="J27" i="10"/>
  <c r="I27" i="10"/>
  <c r="E27" i="10" s="1"/>
  <c r="H27" i="10"/>
  <c r="G27" i="10"/>
  <c r="F27" i="10"/>
  <c r="D27" i="10"/>
  <c r="C27" i="10"/>
  <c r="M27" i="10" s="1"/>
  <c r="P26" i="10"/>
  <c r="O26" i="10"/>
  <c r="L26" i="10"/>
  <c r="K26" i="10"/>
  <c r="J26" i="10"/>
  <c r="I26" i="10"/>
  <c r="E26" i="10" s="1"/>
  <c r="H26" i="10"/>
  <c r="G26" i="10"/>
  <c r="F26" i="10"/>
  <c r="D26" i="10"/>
  <c r="N26" i="10" s="1"/>
  <c r="C26" i="10"/>
  <c r="M26" i="10" s="1"/>
  <c r="P25" i="10"/>
  <c r="P47" i="10" s="1"/>
  <c r="O25" i="10"/>
  <c r="O47" i="10" s="1"/>
  <c r="L25" i="10"/>
  <c r="L47" i="10" s="1"/>
  <c r="K25" i="10"/>
  <c r="K47" i="10" s="1"/>
  <c r="K48" i="10" s="1"/>
  <c r="K67" i="10" s="1"/>
  <c r="J25" i="10"/>
  <c r="J47" i="10" s="1"/>
  <c r="I25" i="10"/>
  <c r="I47" i="10" s="1"/>
  <c r="I48" i="10" s="1"/>
  <c r="H25" i="10"/>
  <c r="H47" i="10" s="1"/>
  <c r="G25" i="10"/>
  <c r="E25" i="10" s="1"/>
  <c r="D25" i="10"/>
  <c r="D47" i="10" s="1"/>
  <c r="C25" i="10"/>
  <c r="C47" i="10" s="1"/>
  <c r="P22" i="10"/>
  <c r="O22" i="10"/>
  <c r="N22" i="10"/>
  <c r="L22" i="10"/>
  <c r="K22" i="10"/>
  <c r="J22" i="10"/>
  <c r="I22" i="10"/>
  <c r="E22" i="10" s="1"/>
  <c r="H22" i="10"/>
  <c r="G22" i="10"/>
  <c r="F22" i="10"/>
  <c r="D22" i="10"/>
  <c r="C22" i="10"/>
  <c r="M22" i="10" s="1"/>
  <c r="P21" i="10"/>
  <c r="O21" i="10"/>
  <c r="L21" i="10"/>
  <c r="K21" i="10"/>
  <c r="J21" i="10"/>
  <c r="F21" i="10" s="1"/>
  <c r="I21" i="10"/>
  <c r="E21" i="10" s="1"/>
  <c r="H21" i="10"/>
  <c r="G21" i="10"/>
  <c r="D21" i="10"/>
  <c r="N21" i="10" s="1"/>
  <c r="C21" i="10"/>
  <c r="M21" i="10" s="1"/>
  <c r="P20" i="10"/>
  <c r="O20" i="10"/>
  <c r="L20" i="10"/>
  <c r="K20" i="10"/>
  <c r="J20" i="10"/>
  <c r="F20" i="10" s="1"/>
  <c r="I20" i="10"/>
  <c r="E20" i="10" s="1"/>
  <c r="H20" i="10"/>
  <c r="G20" i="10"/>
  <c r="D20" i="10"/>
  <c r="N20" i="10" s="1"/>
  <c r="C20" i="10"/>
  <c r="M20" i="10" s="1"/>
  <c r="P19" i="10"/>
  <c r="O19" i="10"/>
  <c r="M19" i="10"/>
  <c r="L19" i="10"/>
  <c r="K19" i="10"/>
  <c r="J19" i="10"/>
  <c r="I19" i="10"/>
  <c r="H19" i="10"/>
  <c r="F19" i="10" s="1"/>
  <c r="G19" i="10"/>
  <c r="E19" i="10"/>
  <c r="D19" i="10"/>
  <c r="N19" i="10" s="1"/>
  <c r="C19" i="10"/>
  <c r="P18" i="10"/>
  <c r="O18" i="10"/>
  <c r="N18" i="10"/>
  <c r="L18" i="10"/>
  <c r="K18" i="10"/>
  <c r="J18" i="10"/>
  <c r="I18" i="10"/>
  <c r="E18" i="10" s="1"/>
  <c r="H18" i="10"/>
  <c r="G18" i="10"/>
  <c r="F18" i="10"/>
  <c r="D18" i="10"/>
  <c r="C18" i="10"/>
  <c r="M18" i="10" s="1"/>
  <c r="P17" i="10"/>
  <c r="O17" i="10"/>
  <c r="L17" i="10"/>
  <c r="K17" i="10"/>
  <c r="J17" i="10"/>
  <c r="I17" i="10"/>
  <c r="E17" i="10" s="1"/>
  <c r="H17" i="10"/>
  <c r="F17" i="10" s="1"/>
  <c r="G17" i="10"/>
  <c r="D17" i="10"/>
  <c r="N17" i="10" s="1"/>
  <c r="C17" i="10"/>
  <c r="M17" i="10" s="1"/>
  <c r="P16" i="10"/>
  <c r="O16" i="10"/>
  <c r="M16" i="10"/>
  <c r="L16" i="10"/>
  <c r="K16" i="10"/>
  <c r="J16" i="10"/>
  <c r="F16" i="10" s="1"/>
  <c r="I16" i="10"/>
  <c r="H16" i="10"/>
  <c r="G16" i="10"/>
  <c r="E16" i="10" s="1"/>
  <c r="D16" i="10"/>
  <c r="N16" i="10" s="1"/>
  <c r="C16" i="10"/>
  <c r="P15" i="10"/>
  <c r="O15" i="10"/>
  <c r="L15" i="10"/>
  <c r="K15" i="10"/>
  <c r="J15" i="10"/>
  <c r="F15" i="10" s="1"/>
  <c r="I15" i="10"/>
  <c r="H15" i="10"/>
  <c r="G15" i="10"/>
  <c r="E15" i="10"/>
  <c r="D15" i="10"/>
  <c r="N15" i="10" s="1"/>
  <c r="C15" i="10"/>
  <c r="M15" i="10" s="1"/>
  <c r="P14" i="10"/>
  <c r="O14" i="10"/>
  <c r="N14" i="10"/>
  <c r="L14" i="10"/>
  <c r="K14" i="10"/>
  <c r="J14" i="10"/>
  <c r="I14" i="10"/>
  <c r="E14" i="10" s="1"/>
  <c r="H14" i="10"/>
  <c r="G14" i="10"/>
  <c r="F14" i="10"/>
  <c r="D14" i="10"/>
  <c r="C14" i="10"/>
  <c r="M14" i="10" s="1"/>
  <c r="P13" i="10"/>
  <c r="O13" i="10"/>
  <c r="L13" i="10"/>
  <c r="K13" i="10"/>
  <c r="J13" i="10"/>
  <c r="I13" i="10"/>
  <c r="E13" i="10" s="1"/>
  <c r="H13" i="10"/>
  <c r="G13" i="10"/>
  <c r="F13" i="10"/>
  <c r="D13" i="10"/>
  <c r="N13" i="10" s="1"/>
  <c r="C13" i="10"/>
  <c r="M13" i="10" s="1"/>
  <c r="P12" i="10"/>
  <c r="O12" i="10"/>
  <c r="M12" i="10"/>
  <c r="L12" i="10"/>
  <c r="K12" i="10"/>
  <c r="J12" i="10"/>
  <c r="F12" i="10" s="1"/>
  <c r="I12" i="10"/>
  <c r="H12" i="10"/>
  <c r="G12" i="10"/>
  <c r="E12" i="10" s="1"/>
  <c r="D12" i="10"/>
  <c r="N12" i="10" s="1"/>
  <c r="C12" i="10"/>
  <c r="P11" i="10"/>
  <c r="P23" i="10" s="1"/>
  <c r="O11" i="10"/>
  <c r="O23" i="10" s="1"/>
  <c r="L11" i="10"/>
  <c r="L23" i="10" s="1"/>
  <c r="K11" i="10"/>
  <c r="K23" i="10" s="1"/>
  <c r="J11" i="10"/>
  <c r="F11" i="10" s="1"/>
  <c r="I11" i="10"/>
  <c r="I23" i="10" s="1"/>
  <c r="H11" i="10"/>
  <c r="H23" i="10" s="1"/>
  <c r="G11" i="10"/>
  <c r="G23" i="10" s="1"/>
  <c r="E11" i="10"/>
  <c r="D11" i="10"/>
  <c r="N11" i="10" s="1"/>
  <c r="N23" i="10" s="1"/>
  <c r="C11" i="10"/>
  <c r="M11" i="10" s="1"/>
  <c r="M47" i="14" l="1"/>
  <c r="N47" i="14"/>
  <c r="M66" i="14"/>
  <c r="N66" i="14"/>
  <c r="I66" i="13"/>
  <c r="P66" i="13"/>
  <c r="J66" i="13"/>
  <c r="O66" i="13"/>
  <c r="C66" i="13"/>
  <c r="K66" i="13"/>
  <c r="P47" i="13"/>
  <c r="F66" i="13"/>
  <c r="N66" i="13"/>
  <c r="L48" i="12"/>
  <c r="L67" i="12" s="1"/>
  <c r="K67" i="12"/>
  <c r="P47" i="11"/>
  <c r="P48" i="11" s="1"/>
  <c r="F67" i="11"/>
  <c r="H67" i="11"/>
  <c r="O66" i="11"/>
  <c r="G67" i="11"/>
  <c r="I67" i="11" s="1"/>
  <c r="L67" i="11"/>
  <c r="M67" i="11"/>
  <c r="D67" i="11"/>
  <c r="J67" i="11" s="1"/>
  <c r="N67" i="11"/>
  <c r="P11" i="11"/>
  <c r="J55" i="11"/>
  <c r="I51" i="11"/>
  <c r="J47" i="11"/>
  <c r="J48" i="11" s="1"/>
  <c r="P50" i="11"/>
  <c r="P51" i="11" s="1"/>
  <c r="P57" i="11"/>
  <c r="P66" i="11" s="1"/>
  <c r="O26" i="11"/>
  <c r="O47" i="11" s="1"/>
  <c r="O48" i="11" s="1"/>
  <c r="I66" i="11"/>
  <c r="J48" i="10"/>
  <c r="J67" i="10" s="1"/>
  <c r="M55" i="10"/>
  <c r="E51" i="10"/>
  <c r="E23" i="10"/>
  <c r="L48" i="10"/>
  <c r="L67" i="10" s="1"/>
  <c r="O48" i="10"/>
  <c r="O67" i="10" s="1"/>
  <c r="F51" i="10"/>
  <c r="N55" i="10"/>
  <c r="M66" i="10"/>
  <c r="E66" i="10"/>
  <c r="F23" i="10"/>
  <c r="P48" i="10"/>
  <c r="P67" i="10" s="1"/>
  <c r="E47" i="10"/>
  <c r="I67" i="10"/>
  <c r="M23" i="10"/>
  <c r="H48" i="10"/>
  <c r="H67" i="10" s="1"/>
  <c r="G47" i="10"/>
  <c r="G48" i="10" s="1"/>
  <c r="G67" i="10" s="1"/>
  <c r="F57" i="10"/>
  <c r="F66" i="10" s="1"/>
  <c r="N57" i="10"/>
  <c r="N66" i="10" s="1"/>
  <c r="J23" i="10"/>
  <c r="C23" i="10"/>
  <c r="C48" i="10" s="1"/>
  <c r="C67" i="10" s="1"/>
  <c r="M25" i="10"/>
  <c r="M47" i="10" s="1"/>
  <c r="E50" i="10"/>
  <c r="M50" i="10"/>
  <c r="D23" i="10"/>
  <c r="D48" i="10" s="1"/>
  <c r="D67" i="10" s="1"/>
  <c r="F25" i="10"/>
  <c r="F47" i="10" s="1"/>
  <c r="F48" i="10" s="1"/>
  <c r="F67" i="10" s="1"/>
  <c r="N25" i="10"/>
  <c r="N47" i="10" s="1"/>
  <c r="N48" i="10" s="1"/>
  <c r="N67" i="10" s="1"/>
  <c r="F50" i="10"/>
  <c r="I55" i="10"/>
  <c r="E55" i="10" s="1"/>
  <c r="O67" i="11" l="1"/>
  <c r="P67" i="11"/>
  <c r="M48" i="10"/>
  <c r="M67" i="10" s="1"/>
  <c r="E48" i="10"/>
  <c r="E67" i="10" s="1"/>
  <c r="L64" i="9" l="1"/>
  <c r="K64" i="9"/>
  <c r="J64" i="9"/>
  <c r="I64" i="9"/>
  <c r="H64" i="9"/>
  <c r="G64" i="9"/>
  <c r="F64" i="9"/>
  <c r="E64" i="9"/>
  <c r="D64" i="9"/>
  <c r="C64" i="9"/>
  <c r="N63" i="9"/>
  <c r="M63" i="9"/>
  <c r="N62" i="9"/>
  <c r="M62" i="9"/>
  <c r="N61" i="9"/>
  <c r="M61" i="9"/>
  <c r="N60" i="9"/>
  <c r="M60" i="9"/>
  <c r="N59" i="9"/>
  <c r="M59" i="9"/>
  <c r="N58" i="9"/>
  <c r="M58" i="9"/>
  <c r="N57" i="9"/>
  <c r="M57" i="9"/>
  <c r="N56" i="9"/>
  <c r="M56" i="9"/>
  <c r="M64" i="9" s="1"/>
  <c r="N55" i="9"/>
  <c r="N64" i="9" s="1"/>
  <c r="M55" i="9"/>
  <c r="L53" i="9"/>
  <c r="K53" i="9"/>
  <c r="J53" i="9"/>
  <c r="I53" i="9"/>
  <c r="H53" i="9"/>
  <c r="G53" i="9"/>
  <c r="F53" i="9"/>
  <c r="E53" i="9"/>
  <c r="D53" i="9"/>
  <c r="N53" i="9" s="1"/>
  <c r="C53" i="9"/>
  <c r="M53" i="9" s="1"/>
  <c r="N52" i="9"/>
  <c r="M52" i="9"/>
  <c r="N51" i="9"/>
  <c r="M51" i="9"/>
  <c r="L49" i="9"/>
  <c r="K49" i="9"/>
  <c r="J49" i="9"/>
  <c r="I49" i="9"/>
  <c r="H49" i="9"/>
  <c r="G49" i="9"/>
  <c r="F49" i="9"/>
  <c r="E49" i="9"/>
  <c r="D49" i="9"/>
  <c r="N49" i="9" s="1"/>
  <c r="C49" i="9"/>
  <c r="M49" i="9" s="1"/>
  <c r="N48" i="9"/>
  <c r="M48" i="9"/>
  <c r="I46" i="9"/>
  <c r="I65" i="9" s="1"/>
  <c r="G46" i="9"/>
  <c r="G65" i="9" s="1"/>
  <c r="L45" i="9"/>
  <c r="L46" i="9" s="1"/>
  <c r="L65" i="9" s="1"/>
  <c r="K45" i="9"/>
  <c r="K46" i="9" s="1"/>
  <c r="K65" i="9" s="1"/>
  <c r="J45" i="9"/>
  <c r="J46" i="9" s="1"/>
  <c r="J65" i="9" s="1"/>
  <c r="I45" i="9"/>
  <c r="H45" i="9"/>
  <c r="H46" i="9" s="1"/>
  <c r="H65" i="9" s="1"/>
  <c r="G45" i="9"/>
  <c r="F45" i="9"/>
  <c r="F46" i="9" s="1"/>
  <c r="F65" i="9" s="1"/>
  <c r="E45" i="9"/>
  <c r="E46" i="9" s="1"/>
  <c r="E65" i="9" s="1"/>
  <c r="D45" i="9"/>
  <c r="D46" i="9" s="1"/>
  <c r="D65" i="9" s="1"/>
  <c r="C45" i="9"/>
  <c r="M45" i="9" s="1"/>
  <c r="N44" i="9"/>
  <c r="M44" i="9"/>
  <c r="N43" i="9"/>
  <c r="M43" i="9"/>
  <c r="N42" i="9"/>
  <c r="M42" i="9"/>
  <c r="N41" i="9"/>
  <c r="M41" i="9"/>
  <c r="N40" i="9"/>
  <c r="M40" i="9"/>
  <c r="N39" i="9"/>
  <c r="M39" i="9"/>
  <c r="N38" i="9"/>
  <c r="M38" i="9"/>
  <c r="N37" i="9"/>
  <c r="M37" i="9"/>
  <c r="N36" i="9"/>
  <c r="M36" i="9"/>
  <c r="N35" i="9"/>
  <c r="M35" i="9"/>
  <c r="N34" i="9"/>
  <c r="M34" i="9"/>
  <c r="N33" i="9"/>
  <c r="M33" i="9"/>
  <c r="N32" i="9"/>
  <c r="M32" i="9"/>
  <c r="N31" i="9"/>
  <c r="M31" i="9"/>
  <c r="N30" i="9"/>
  <c r="M30" i="9"/>
  <c r="N29" i="9"/>
  <c r="M29" i="9"/>
  <c r="N28" i="9"/>
  <c r="M28" i="9"/>
  <c r="N27" i="9"/>
  <c r="M27" i="9"/>
  <c r="N26" i="9"/>
  <c r="M26" i="9"/>
  <c r="N25" i="9"/>
  <c r="M25" i="9"/>
  <c r="N24" i="9"/>
  <c r="M24" i="9"/>
  <c r="N23" i="9"/>
  <c r="M23" i="9"/>
  <c r="L21" i="9"/>
  <c r="K21" i="9"/>
  <c r="J21" i="9"/>
  <c r="I21" i="9"/>
  <c r="H21" i="9"/>
  <c r="G21" i="9"/>
  <c r="F21" i="9"/>
  <c r="E21" i="9"/>
  <c r="D21" i="9"/>
  <c r="C21" i="9"/>
  <c r="N20" i="9"/>
  <c r="M20" i="9"/>
  <c r="N19" i="9"/>
  <c r="M19" i="9"/>
  <c r="N18" i="9"/>
  <c r="M18" i="9"/>
  <c r="N17" i="9"/>
  <c r="M17" i="9"/>
  <c r="N16" i="9"/>
  <c r="M16" i="9"/>
  <c r="N15" i="9"/>
  <c r="M15" i="9"/>
  <c r="N14" i="9"/>
  <c r="M14" i="9"/>
  <c r="N13" i="9"/>
  <c r="M13" i="9"/>
  <c r="N12" i="9"/>
  <c r="M12" i="9"/>
  <c r="N11" i="9"/>
  <c r="M11" i="9"/>
  <c r="N10" i="9"/>
  <c r="M10" i="9"/>
  <c r="N9" i="9"/>
  <c r="N21" i="9" s="1"/>
  <c r="M9" i="9"/>
  <c r="M21" i="9" s="1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P63" i="8"/>
  <c r="O63" i="8"/>
  <c r="P62" i="8"/>
  <c r="O62" i="8"/>
  <c r="P61" i="8"/>
  <c r="O61" i="8"/>
  <c r="P60" i="8"/>
  <c r="O60" i="8"/>
  <c r="P59" i="8"/>
  <c r="O59" i="8"/>
  <c r="P58" i="8"/>
  <c r="O58" i="8"/>
  <c r="P57" i="8"/>
  <c r="O57" i="8"/>
  <c r="P56" i="8"/>
  <c r="O56" i="8"/>
  <c r="P55" i="8"/>
  <c r="P64" i="8" s="1"/>
  <c r="O55" i="8"/>
  <c r="O53" i="8"/>
  <c r="N53" i="8"/>
  <c r="M53" i="8"/>
  <c r="L53" i="8"/>
  <c r="K53" i="8"/>
  <c r="J53" i="8"/>
  <c r="I53" i="8"/>
  <c r="H53" i="8"/>
  <c r="G53" i="8"/>
  <c r="F53" i="8"/>
  <c r="E53" i="8"/>
  <c r="D53" i="8"/>
  <c r="P53" i="8" s="1"/>
  <c r="C53" i="8"/>
  <c r="P52" i="8"/>
  <c r="O52" i="8"/>
  <c r="P51" i="8"/>
  <c r="O51" i="8"/>
  <c r="N49" i="8"/>
  <c r="M49" i="8"/>
  <c r="L49" i="8"/>
  <c r="K49" i="8"/>
  <c r="J49" i="8"/>
  <c r="I49" i="8"/>
  <c r="H49" i="8"/>
  <c r="G49" i="8"/>
  <c r="F49" i="8"/>
  <c r="E49" i="8"/>
  <c r="O49" i="8" s="1"/>
  <c r="D49" i="8"/>
  <c r="P49" i="8" s="1"/>
  <c r="C49" i="8"/>
  <c r="P48" i="8"/>
  <c r="O48" i="8"/>
  <c r="N45" i="8"/>
  <c r="N46" i="8" s="1"/>
  <c r="N65" i="8" s="1"/>
  <c r="M45" i="8"/>
  <c r="M46" i="8" s="1"/>
  <c r="M65" i="8" s="1"/>
  <c r="L45" i="8"/>
  <c r="K45" i="8"/>
  <c r="K46" i="8" s="1"/>
  <c r="K65" i="8" s="1"/>
  <c r="J45" i="8"/>
  <c r="J46" i="8" s="1"/>
  <c r="J65" i="8" s="1"/>
  <c r="I45" i="8"/>
  <c r="H45" i="8"/>
  <c r="G45" i="8"/>
  <c r="G46" i="8" s="1"/>
  <c r="G65" i="8" s="1"/>
  <c r="F45" i="8"/>
  <c r="F46" i="8" s="1"/>
  <c r="F65" i="8" s="1"/>
  <c r="E45" i="8"/>
  <c r="E46" i="8" s="1"/>
  <c r="E65" i="8" s="1"/>
  <c r="D45" i="8"/>
  <c r="P45" i="8" s="1"/>
  <c r="C45" i="8"/>
  <c r="C46" i="8" s="1"/>
  <c r="C65" i="8" s="1"/>
  <c r="P44" i="8"/>
  <c r="O44" i="8"/>
  <c r="P43" i="8"/>
  <c r="O43" i="8"/>
  <c r="P42" i="8"/>
  <c r="O42" i="8"/>
  <c r="P41" i="8"/>
  <c r="O41" i="8"/>
  <c r="P40" i="8"/>
  <c r="O40" i="8"/>
  <c r="P39" i="8"/>
  <c r="O39" i="8"/>
  <c r="P38" i="8"/>
  <c r="O38" i="8"/>
  <c r="P37" i="8"/>
  <c r="O37" i="8"/>
  <c r="P36" i="8"/>
  <c r="O36" i="8"/>
  <c r="P35" i="8"/>
  <c r="O35" i="8"/>
  <c r="P34" i="8"/>
  <c r="O34" i="8"/>
  <c r="P33" i="8"/>
  <c r="O33" i="8"/>
  <c r="P32" i="8"/>
  <c r="O32" i="8"/>
  <c r="P31" i="8"/>
  <c r="O31" i="8"/>
  <c r="P30" i="8"/>
  <c r="O30" i="8"/>
  <c r="P29" i="8"/>
  <c r="O29" i="8"/>
  <c r="P28" i="8"/>
  <c r="O28" i="8"/>
  <c r="P27" i="8"/>
  <c r="O27" i="8"/>
  <c r="P26" i="8"/>
  <c r="O26" i="8"/>
  <c r="P25" i="8"/>
  <c r="O25" i="8"/>
  <c r="P24" i="8"/>
  <c r="O24" i="8"/>
  <c r="P23" i="8"/>
  <c r="O23" i="8"/>
  <c r="N21" i="8"/>
  <c r="M21" i="8"/>
  <c r="L21" i="8"/>
  <c r="L46" i="8" s="1"/>
  <c r="L65" i="8" s="1"/>
  <c r="K21" i="8"/>
  <c r="J21" i="8"/>
  <c r="I21" i="8"/>
  <c r="I46" i="8" s="1"/>
  <c r="I65" i="8" s="1"/>
  <c r="H21" i="8"/>
  <c r="H46" i="8" s="1"/>
  <c r="H65" i="8" s="1"/>
  <c r="G21" i="8"/>
  <c r="F21" i="8"/>
  <c r="E21" i="8"/>
  <c r="D21" i="8"/>
  <c r="P21" i="8" s="1"/>
  <c r="C21" i="8"/>
  <c r="P20" i="8"/>
  <c r="O20" i="8"/>
  <c r="P19" i="8"/>
  <c r="O19" i="8"/>
  <c r="P18" i="8"/>
  <c r="O18" i="8"/>
  <c r="P17" i="8"/>
  <c r="O17" i="8"/>
  <c r="P16" i="8"/>
  <c r="O16" i="8"/>
  <c r="P15" i="8"/>
  <c r="O15" i="8"/>
  <c r="P14" i="8"/>
  <c r="O14" i="8"/>
  <c r="P13" i="8"/>
  <c r="O13" i="8"/>
  <c r="P12" i="8"/>
  <c r="O12" i="8"/>
  <c r="P11" i="8"/>
  <c r="O11" i="8"/>
  <c r="P10" i="8"/>
  <c r="O10" i="8"/>
  <c r="O21" i="8" s="1"/>
  <c r="P9" i="8"/>
  <c r="O9" i="8"/>
  <c r="J64" i="7"/>
  <c r="I64" i="7"/>
  <c r="H64" i="7"/>
  <c r="G64" i="7"/>
  <c r="F64" i="7"/>
  <c r="E64" i="7"/>
  <c r="D64" i="7"/>
  <c r="C64" i="7"/>
  <c r="L63" i="7"/>
  <c r="K63" i="7"/>
  <c r="L62" i="7"/>
  <c r="K62" i="7"/>
  <c r="L61" i="7"/>
  <c r="K61" i="7"/>
  <c r="L60" i="7"/>
  <c r="K60" i="7"/>
  <c r="L59" i="7"/>
  <c r="K59" i="7"/>
  <c r="L58" i="7"/>
  <c r="K58" i="7"/>
  <c r="L57" i="7"/>
  <c r="K57" i="7"/>
  <c r="L56" i="7"/>
  <c r="K56" i="7"/>
  <c r="K64" i="7" s="1"/>
  <c r="L55" i="7"/>
  <c r="L64" i="7" s="1"/>
  <c r="K55" i="7"/>
  <c r="K53" i="7"/>
  <c r="J53" i="7"/>
  <c r="I53" i="7"/>
  <c r="H53" i="7"/>
  <c r="G53" i="7"/>
  <c r="F53" i="7"/>
  <c r="E53" i="7"/>
  <c r="D53" i="7"/>
  <c r="C53" i="7"/>
  <c r="L52" i="7"/>
  <c r="K52" i="7"/>
  <c r="L51" i="7"/>
  <c r="L53" i="7" s="1"/>
  <c r="K51" i="7"/>
  <c r="L49" i="7"/>
  <c r="J49" i="7"/>
  <c r="I49" i="7"/>
  <c r="H49" i="7"/>
  <c r="G49" i="7"/>
  <c r="F49" i="7"/>
  <c r="E49" i="7"/>
  <c r="D49" i="7"/>
  <c r="C49" i="7"/>
  <c r="L48" i="7"/>
  <c r="K48" i="7"/>
  <c r="K49" i="7" s="1"/>
  <c r="J45" i="7"/>
  <c r="J46" i="7" s="1"/>
  <c r="J65" i="7" s="1"/>
  <c r="I45" i="7"/>
  <c r="H45" i="7"/>
  <c r="G45" i="7"/>
  <c r="G46" i="7" s="1"/>
  <c r="G65" i="7" s="1"/>
  <c r="F45" i="7"/>
  <c r="F46" i="7" s="1"/>
  <c r="F65" i="7" s="1"/>
  <c r="E45" i="7"/>
  <c r="D45" i="7"/>
  <c r="C45" i="7"/>
  <c r="C46" i="7" s="1"/>
  <c r="C65" i="7" s="1"/>
  <c r="L44" i="7"/>
  <c r="K44" i="7"/>
  <c r="L43" i="7"/>
  <c r="K43" i="7"/>
  <c r="L42" i="7"/>
  <c r="K42" i="7"/>
  <c r="L41" i="7"/>
  <c r="K41" i="7"/>
  <c r="L40" i="7"/>
  <c r="K40" i="7"/>
  <c r="L39" i="7"/>
  <c r="K39" i="7"/>
  <c r="L38" i="7"/>
  <c r="K38" i="7"/>
  <c r="L37" i="7"/>
  <c r="K37" i="7"/>
  <c r="L36" i="7"/>
  <c r="K36" i="7"/>
  <c r="L35" i="7"/>
  <c r="K35" i="7"/>
  <c r="L34" i="7"/>
  <c r="K34" i="7"/>
  <c r="L33" i="7"/>
  <c r="K33" i="7"/>
  <c r="L32" i="7"/>
  <c r="K32" i="7"/>
  <c r="L31" i="7"/>
  <c r="K31" i="7"/>
  <c r="L30" i="7"/>
  <c r="K30" i="7"/>
  <c r="L29" i="7"/>
  <c r="K29" i="7"/>
  <c r="L28" i="7"/>
  <c r="K28" i="7"/>
  <c r="L27" i="7"/>
  <c r="K27" i="7"/>
  <c r="L26" i="7"/>
  <c r="K26" i="7"/>
  <c r="L25" i="7"/>
  <c r="K25" i="7"/>
  <c r="L24" i="7"/>
  <c r="K24" i="7"/>
  <c r="L23" i="7"/>
  <c r="L45" i="7" s="1"/>
  <c r="K23" i="7"/>
  <c r="K45" i="7" s="1"/>
  <c r="J21" i="7"/>
  <c r="I21" i="7"/>
  <c r="I46" i="7" s="1"/>
  <c r="I65" i="7" s="1"/>
  <c r="H21" i="7"/>
  <c r="H46" i="7" s="1"/>
  <c r="H65" i="7" s="1"/>
  <c r="G21" i="7"/>
  <c r="F21" i="7"/>
  <c r="E21" i="7"/>
  <c r="E46" i="7" s="1"/>
  <c r="E65" i="7" s="1"/>
  <c r="D21" i="7"/>
  <c r="D46" i="7" s="1"/>
  <c r="D65" i="7" s="1"/>
  <c r="C21" i="7"/>
  <c r="L20" i="7"/>
  <c r="K20" i="7"/>
  <c r="L19" i="7"/>
  <c r="K19" i="7"/>
  <c r="L18" i="7"/>
  <c r="K18" i="7"/>
  <c r="L17" i="7"/>
  <c r="K17" i="7"/>
  <c r="L16" i="7"/>
  <c r="K16" i="7"/>
  <c r="L15" i="7"/>
  <c r="K15" i="7"/>
  <c r="L14" i="7"/>
  <c r="K14" i="7"/>
  <c r="L13" i="7"/>
  <c r="K13" i="7"/>
  <c r="L12" i="7"/>
  <c r="K12" i="7"/>
  <c r="L11" i="7"/>
  <c r="K11" i="7"/>
  <c r="L10" i="7"/>
  <c r="K10" i="7"/>
  <c r="L9" i="7"/>
  <c r="L21" i="7" s="1"/>
  <c r="K9" i="7"/>
  <c r="K21" i="7" s="1"/>
  <c r="N66" i="6"/>
  <c r="M66" i="6"/>
  <c r="L66" i="6"/>
  <c r="K66" i="6"/>
  <c r="H66" i="6"/>
  <c r="G66" i="6"/>
  <c r="F66" i="6"/>
  <c r="E66" i="6"/>
  <c r="D66" i="6"/>
  <c r="D67" i="6" s="1"/>
  <c r="C66" i="6"/>
  <c r="J65" i="6"/>
  <c r="P65" i="6" s="1"/>
  <c r="I65" i="6"/>
  <c r="O65" i="6" s="1"/>
  <c r="J64" i="6"/>
  <c r="P64" i="6" s="1"/>
  <c r="I64" i="6"/>
  <c r="O64" i="6" s="1"/>
  <c r="J63" i="6"/>
  <c r="P63" i="6" s="1"/>
  <c r="I63" i="6"/>
  <c r="O63" i="6" s="1"/>
  <c r="J62" i="6"/>
  <c r="P62" i="6" s="1"/>
  <c r="I62" i="6"/>
  <c r="O62" i="6" s="1"/>
  <c r="J61" i="6"/>
  <c r="P61" i="6" s="1"/>
  <c r="I61" i="6"/>
  <c r="O61" i="6" s="1"/>
  <c r="J60" i="6"/>
  <c r="P60" i="6" s="1"/>
  <c r="I60" i="6"/>
  <c r="O60" i="6" s="1"/>
  <c r="J59" i="6"/>
  <c r="P59" i="6" s="1"/>
  <c r="I59" i="6"/>
  <c r="O59" i="6" s="1"/>
  <c r="J58" i="6"/>
  <c r="P58" i="6" s="1"/>
  <c r="I58" i="6"/>
  <c r="O58" i="6" s="1"/>
  <c r="J57" i="6"/>
  <c r="J66" i="6" s="1"/>
  <c r="I57" i="6"/>
  <c r="I66" i="6" s="1"/>
  <c r="N55" i="6"/>
  <c r="M55" i="6"/>
  <c r="L55" i="6"/>
  <c r="K55" i="6"/>
  <c r="J55" i="6"/>
  <c r="I55" i="6"/>
  <c r="H55" i="6"/>
  <c r="G55" i="6"/>
  <c r="F55" i="6"/>
  <c r="E55" i="6"/>
  <c r="D55" i="6"/>
  <c r="C55" i="6"/>
  <c r="P54" i="6"/>
  <c r="O54" i="6"/>
  <c r="J54" i="6"/>
  <c r="I54" i="6"/>
  <c r="J53" i="6"/>
  <c r="P53" i="6" s="1"/>
  <c r="I53" i="6"/>
  <c r="O53" i="6" s="1"/>
  <c r="P52" i="6"/>
  <c r="O52" i="6"/>
  <c r="J52" i="6"/>
  <c r="I52" i="6"/>
  <c r="N50" i="6"/>
  <c r="M50" i="6"/>
  <c r="H50" i="6"/>
  <c r="G50" i="6"/>
  <c r="F50" i="6"/>
  <c r="E50" i="6"/>
  <c r="D50" i="6"/>
  <c r="C50" i="6"/>
  <c r="L49" i="6"/>
  <c r="P49" i="6" s="1"/>
  <c r="P50" i="6" s="1"/>
  <c r="K49" i="6"/>
  <c r="O49" i="6" s="1"/>
  <c r="O50" i="6" s="1"/>
  <c r="J49" i="6"/>
  <c r="J50" i="6" s="1"/>
  <c r="I49" i="6"/>
  <c r="I50" i="6" s="1"/>
  <c r="L47" i="6"/>
  <c r="D47" i="6"/>
  <c r="N46" i="6"/>
  <c r="N47" i="6" s="1"/>
  <c r="M46" i="6"/>
  <c r="M47" i="6" s="1"/>
  <c r="L46" i="6"/>
  <c r="K46" i="6"/>
  <c r="J46" i="6"/>
  <c r="I46" i="6"/>
  <c r="H46" i="6"/>
  <c r="G46" i="6"/>
  <c r="F46" i="6"/>
  <c r="F47" i="6" s="1"/>
  <c r="E46" i="6"/>
  <c r="E47" i="6" s="1"/>
  <c r="D46" i="6"/>
  <c r="C46" i="6"/>
  <c r="P45" i="6"/>
  <c r="O45" i="6"/>
  <c r="J45" i="6"/>
  <c r="I45" i="6"/>
  <c r="P44" i="6"/>
  <c r="O44" i="6"/>
  <c r="J44" i="6"/>
  <c r="I44" i="6"/>
  <c r="P43" i="6"/>
  <c r="O43" i="6"/>
  <c r="J43" i="6"/>
  <c r="I43" i="6"/>
  <c r="P42" i="6"/>
  <c r="O42" i="6"/>
  <c r="J42" i="6"/>
  <c r="I42" i="6"/>
  <c r="P41" i="6"/>
  <c r="O41" i="6"/>
  <c r="J41" i="6"/>
  <c r="I41" i="6"/>
  <c r="P40" i="6"/>
  <c r="O40" i="6"/>
  <c r="J40" i="6"/>
  <c r="I40" i="6"/>
  <c r="P39" i="6"/>
  <c r="O39" i="6"/>
  <c r="J39" i="6"/>
  <c r="I39" i="6"/>
  <c r="P38" i="6"/>
  <c r="O38" i="6"/>
  <c r="J38" i="6"/>
  <c r="I38" i="6"/>
  <c r="P37" i="6"/>
  <c r="O37" i="6"/>
  <c r="J37" i="6"/>
  <c r="I37" i="6"/>
  <c r="P36" i="6"/>
  <c r="O36" i="6"/>
  <c r="J36" i="6"/>
  <c r="I36" i="6"/>
  <c r="P35" i="6"/>
  <c r="O35" i="6"/>
  <c r="J35" i="6"/>
  <c r="I35" i="6"/>
  <c r="P34" i="6"/>
  <c r="O34" i="6"/>
  <c r="J34" i="6"/>
  <c r="I34" i="6"/>
  <c r="P33" i="6"/>
  <c r="O33" i="6"/>
  <c r="J33" i="6"/>
  <c r="I33" i="6"/>
  <c r="P32" i="6"/>
  <c r="O32" i="6"/>
  <c r="J32" i="6"/>
  <c r="I32" i="6"/>
  <c r="P31" i="6"/>
  <c r="O31" i="6"/>
  <c r="J31" i="6"/>
  <c r="I31" i="6"/>
  <c r="P30" i="6"/>
  <c r="O30" i="6"/>
  <c r="J30" i="6"/>
  <c r="I30" i="6"/>
  <c r="P29" i="6"/>
  <c r="O29" i="6"/>
  <c r="J29" i="6"/>
  <c r="I29" i="6"/>
  <c r="P28" i="6"/>
  <c r="O28" i="6"/>
  <c r="J28" i="6"/>
  <c r="I28" i="6"/>
  <c r="P27" i="6"/>
  <c r="O27" i="6"/>
  <c r="J27" i="6"/>
  <c r="I27" i="6"/>
  <c r="P26" i="6"/>
  <c r="O26" i="6"/>
  <c r="J26" i="6"/>
  <c r="I26" i="6"/>
  <c r="P25" i="6"/>
  <c r="O25" i="6"/>
  <c r="J25" i="6"/>
  <c r="I25" i="6"/>
  <c r="P24" i="6"/>
  <c r="P46" i="6" s="1"/>
  <c r="O24" i="6"/>
  <c r="O46" i="6" s="1"/>
  <c r="J24" i="6"/>
  <c r="I24" i="6"/>
  <c r="N22" i="6"/>
  <c r="M22" i="6"/>
  <c r="L22" i="6"/>
  <c r="K22" i="6"/>
  <c r="K47" i="6" s="1"/>
  <c r="H22" i="6"/>
  <c r="H47" i="6" s="1"/>
  <c r="G22" i="6"/>
  <c r="G47" i="6" s="1"/>
  <c r="F22" i="6"/>
  <c r="E22" i="6"/>
  <c r="D22" i="6"/>
  <c r="J22" i="6" s="1"/>
  <c r="C22" i="6"/>
  <c r="C47" i="6" s="1"/>
  <c r="J21" i="6"/>
  <c r="P21" i="6" s="1"/>
  <c r="I21" i="6"/>
  <c r="O21" i="6" s="1"/>
  <c r="J20" i="6"/>
  <c r="P20" i="6" s="1"/>
  <c r="I20" i="6"/>
  <c r="O20" i="6" s="1"/>
  <c r="J19" i="6"/>
  <c r="P19" i="6" s="1"/>
  <c r="I19" i="6"/>
  <c r="O19" i="6" s="1"/>
  <c r="J18" i="6"/>
  <c r="P18" i="6" s="1"/>
  <c r="I18" i="6"/>
  <c r="O18" i="6" s="1"/>
  <c r="J17" i="6"/>
  <c r="P17" i="6" s="1"/>
  <c r="I17" i="6"/>
  <c r="O17" i="6" s="1"/>
  <c r="J16" i="6"/>
  <c r="P16" i="6" s="1"/>
  <c r="I16" i="6"/>
  <c r="O16" i="6" s="1"/>
  <c r="J15" i="6"/>
  <c r="P15" i="6" s="1"/>
  <c r="I15" i="6"/>
  <c r="O15" i="6" s="1"/>
  <c r="J14" i="6"/>
  <c r="P14" i="6" s="1"/>
  <c r="I14" i="6"/>
  <c r="O14" i="6" s="1"/>
  <c r="J13" i="6"/>
  <c r="P13" i="6" s="1"/>
  <c r="I13" i="6"/>
  <c r="O13" i="6" s="1"/>
  <c r="J12" i="6"/>
  <c r="P12" i="6" s="1"/>
  <c r="I12" i="6"/>
  <c r="O12" i="6" s="1"/>
  <c r="J11" i="6"/>
  <c r="P11" i="6" s="1"/>
  <c r="I11" i="6"/>
  <c r="O11" i="6" s="1"/>
  <c r="J10" i="6"/>
  <c r="P10" i="6" s="1"/>
  <c r="I10" i="6"/>
  <c r="O10" i="6" s="1"/>
  <c r="X64" i="5"/>
  <c r="W64" i="5"/>
  <c r="U64" i="5"/>
  <c r="T64" i="5"/>
  <c r="R64" i="5"/>
  <c r="Q64" i="5"/>
  <c r="O64" i="5"/>
  <c r="N64" i="5"/>
  <c r="L64" i="5"/>
  <c r="K64" i="5"/>
  <c r="I64" i="5"/>
  <c r="H64" i="5"/>
  <c r="F64" i="5"/>
  <c r="E64" i="5"/>
  <c r="S63" i="5"/>
  <c r="M63" i="5"/>
  <c r="J63" i="5"/>
  <c r="D63" i="5"/>
  <c r="P63" i="5" s="1"/>
  <c r="C63" i="5"/>
  <c r="V62" i="5"/>
  <c r="P62" i="5"/>
  <c r="M62" i="5"/>
  <c r="G62" i="5"/>
  <c r="D62" i="5"/>
  <c r="S62" i="5" s="1"/>
  <c r="C62" i="5"/>
  <c r="Y61" i="5"/>
  <c r="S61" i="5"/>
  <c r="P61" i="5"/>
  <c r="J61" i="5"/>
  <c r="G61" i="5"/>
  <c r="D61" i="5"/>
  <c r="V61" i="5" s="1"/>
  <c r="C61" i="5"/>
  <c r="V60" i="5"/>
  <c r="S60" i="5"/>
  <c r="D60" i="5"/>
  <c r="Y60" i="5" s="1"/>
  <c r="C60" i="5"/>
  <c r="Y59" i="5"/>
  <c r="V59" i="5"/>
  <c r="P59" i="5"/>
  <c r="M59" i="5"/>
  <c r="J59" i="5"/>
  <c r="G59" i="5"/>
  <c r="D59" i="5"/>
  <c r="S59" i="5" s="1"/>
  <c r="C59" i="5"/>
  <c r="Y58" i="5"/>
  <c r="D58" i="5"/>
  <c r="J58" i="5" s="1"/>
  <c r="C58" i="5"/>
  <c r="D57" i="5"/>
  <c r="M57" i="5" s="1"/>
  <c r="C57" i="5"/>
  <c r="Y56" i="5"/>
  <c r="V56" i="5"/>
  <c r="S56" i="5"/>
  <c r="P56" i="5"/>
  <c r="M56" i="5"/>
  <c r="J56" i="5"/>
  <c r="G56" i="5"/>
  <c r="D56" i="5"/>
  <c r="C56" i="5"/>
  <c r="C64" i="5" s="1"/>
  <c r="S55" i="5"/>
  <c r="M55" i="5"/>
  <c r="J55" i="5"/>
  <c r="D55" i="5"/>
  <c r="P55" i="5" s="1"/>
  <c r="C55" i="5"/>
  <c r="X53" i="5"/>
  <c r="W53" i="5"/>
  <c r="U53" i="5"/>
  <c r="T53" i="5"/>
  <c r="R53" i="5"/>
  <c r="Q53" i="5"/>
  <c r="O53" i="5"/>
  <c r="N53" i="5"/>
  <c r="L53" i="5"/>
  <c r="K53" i="5"/>
  <c r="I53" i="5"/>
  <c r="H53" i="5"/>
  <c r="F53" i="5"/>
  <c r="E53" i="5"/>
  <c r="C53" i="5"/>
  <c r="S52" i="5"/>
  <c r="M52" i="5"/>
  <c r="J52" i="5"/>
  <c r="D52" i="5"/>
  <c r="P52" i="5" s="1"/>
  <c r="C52" i="5"/>
  <c r="V51" i="5"/>
  <c r="P51" i="5"/>
  <c r="M51" i="5"/>
  <c r="G51" i="5"/>
  <c r="D51" i="5"/>
  <c r="S51" i="5" s="1"/>
  <c r="C51" i="5"/>
  <c r="Y49" i="5"/>
  <c r="X49" i="5"/>
  <c r="W49" i="5"/>
  <c r="V49" i="5"/>
  <c r="U49" i="5"/>
  <c r="T49" i="5"/>
  <c r="R49" i="5"/>
  <c r="Q49" i="5"/>
  <c r="O49" i="5"/>
  <c r="P49" i="5" s="1"/>
  <c r="N49" i="5"/>
  <c r="L49" i="5"/>
  <c r="M49" i="5" s="1"/>
  <c r="K49" i="5"/>
  <c r="I49" i="5"/>
  <c r="J49" i="5" s="1"/>
  <c r="H49" i="5"/>
  <c r="F49" i="5"/>
  <c r="G49" i="5" s="1"/>
  <c r="E49" i="5"/>
  <c r="D49" i="5"/>
  <c r="S49" i="5" s="1"/>
  <c r="V48" i="5"/>
  <c r="P48" i="5"/>
  <c r="M48" i="5"/>
  <c r="G48" i="5"/>
  <c r="D48" i="5"/>
  <c r="S48" i="5" s="1"/>
  <c r="C48" i="5"/>
  <c r="C49" i="5" s="1"/>
  <c r="W46" i="5"/>
  <c r="W65" i="5" s="1"/>
  <c r="T46" i="5"/>
  <c r="T65" i="5" s="1"/>
  <c r="Q46" i="5"/>
  <c r="Q65" i="5" s="1"/>
  <c r="O46" i="5"/>
  <c r="O65" i="5" s="1"/>
  <c r="N46" i="5"/>
  <c r="N65" i="5" s="1"/>
  <c r="L46" i="5"/>
  <c r="L65" i="5" s="1"/>
  <c r="I46" i="5"/>
  <c r="I65" i="5" s="1"/>
  <c r="F46" i="5"/>
  <c r="F65" i="5" s="1"/>
  <c r="X45" i="5"/>
  <c r="X46" i="5" s="1"/>
  <c r="X65" i="5" s="1"/>
  <c r="W45" i="5"/>
  <c r="U45" i="5"/>
  <c r="T45" i="5"/>
  <c r="R45" i="5"/>
  <c r="R46" i="5" s="1"/>
  <c r="R65" i="5" s="1"/>
  <c r="Q45" i="5"/>
  <c r="O45" i="5"/>
  <c r="N45" i="5"/>
  <c r="L45" i="5"/>
  <c r="K45" i="5"/>
  <c r="K46" i="5" s="1"/>
  <c r="K65" i="5" s="1"/>
  <c r="I45" i="5"/>
  <c r="H45" i="5"/>
  <c r="H46" i="5" s="1"/>
  <c r="H65" i="5" s="1"/>
  <c r="F45" i="5"/>
  <c r="E45" i="5"/>
  <c r="E46" i="5" s="1"/>
  <c r="E65" i="5" s="1"/>
  <c r="S44" i="5"/>
  <c r="M44" i="5"/>
  <c r="J44" i="5"/>
  <c r="D44" i="5"/>
  <c r="P44" i="5" s="1"/>
  <c r="C44" i="5"/>
  <c r="V43" i="5"/>
  <c r="P43" i="5"/>
  <c r="M43" i="5"/>
  <c r="G43" i="5"/>
  <c r="D43" i="5"/>
  <c r="S43" i="5" s="1"/>
  <c r="C43" i="5"/>
  <c r="Y42" i="5"/>
  <c r="S42" i="5"/>
  <c r="P42" i="5"/>
  <c r="J42" i="5"/>
  <c r="D42" i="5"/>
  <c r="V42" i="5" s="1"/>
  <c r="C42" i="5"/>
  <c r="V41" i="5"/>
  <c r="S41" i="5"/>
  <c r="D41" i="5"/>
  <c r="Y41" i="5" s="1"/>
  <c r="C41" i="5"/>
  <c r="Y40" i="5"/>
  <c r="V40" i="5"/>
  <c r="P40" i="5"/>
  <c r="G40" i="5"/>
  <c r="D40" i="5"/>
  <c r="S40" i="5" s="1"/>
  <c r="C40" i="5"/>
  <c r="Y39" i="5"/>
  <c r="D39" i="5"/>
  <c r="J39" i="5" s="1"/>
  <c r="C39" i="5"/>
  <c r="D38" i="5"/>
  <c r="M38" i="5" s="1"/>
  <c r="C38" i="5"/>
  <c r="Y37" i="5"/>
  <c r="P37" i="5"/>
  <c r="J37" i="5"/>
  <c r="G37" i="5"/>
  <c r="D37" i="5"/>
  <c r="M37" i="5" s="1"/>
  <c r="C37" i="5"/>
  <c r="S36" i="5"/>
  <c r="M36" i="5"/>
  <c r="J36" i="5"/>
  <c r="D36" i="5"/>
  <c r="P36" i="5" s="1"/>
  <c r="C36" i="5"/>
  <c r="V35" i="5"/>
  <c r="P35" i="5"/>
  <c r="M35" i="5"/>
  <c r="G35" i="5"/>
  <c r="D35" i="5"/>
  <c r="S35" i="5" s="1"/>
  <c r="C35" i="5"/>
  <c r="Y34" i="5"/>
  <c r="S34" i="5"/>
  <c r="P34" i="5"/>
  <c r="J34" i="5"/>
  <c r="D34" i="5"/>
  <c r="V34" i="5" s="1"/>
  <c r="C34" i="5"/>
  <c r="V33" i="5"/>
  <c r="S33" i="5"/>
  <c r="D33" i="5"/>
  <c r="Y33" i="5" s="1"/>
  <c r="C33" i="5"/>
  <c r="Y32" i="5"/>
  <c r="V32" i="5"/>
  <c r="P32" i="5"/>
  <c r="G32" i="5"/>
  <c r="D32" i="5"/>
  <c r="S32" i="5" s="1"/>
  <c r="C32" i="5"/>
  <c r="Y31" i="5"/>
  <c r="D31" i="5"/>
  <c r="J31" i="5" s="1"/>
  <c r="C31" i="5"/>
  <c r="D30" i="5"/>
  <c r="M30" i="5" s="1"/>
  <c r="C30" i="5"/>
  <c r="Y29" i="5"/>
  <c r="P29" i="5"/>
  <c r="J29" i="5"/>
  <c r="G29" i="5"/>
  <c r="D29" i="5"/>
  <c r="M29" i="5" s="1"/>
  <c r="C29" i="5"/>
  <c r="S28" i="5"/>
  <c r="M28" i="5"/>
  <c r="J28" i="5"/>
  <c r="D28" i="5"/>
  <c r="P28" i="5" s="1"/>
  <c r="C28" i="5"/>
  <c r="V27" i="5"/>
  <c r="P27" i="5"/>
  <c r="M27" i="5"/>
  <c r="J27" i="5"/>
  <c r="G27" i="5"/>
  <c r="D27" i="5"/>
  <c r="S27" i="5" s="1"/>
  <c r="C27" i="5"/>
  <c r="Y26" i="5"/>
  <c r="S26" i="5"/>
  <c r="P26" i="5"/>
  <c r="M26" i="5"/>
  <c r="J26" i="5"/>
  <c r="D26" i="5"/>
  <c r="V26" i="5" s="1"/>
  <c r="C26" i="5"/>
  <c r="V25" i="5"/>
  <c r="S25" i="5"/>
  <c r="D25" i="5"/>
  <c r="Y25" i="5" s="1"/>
  <c r="C25" i="5"/>
  <c r="Y24" i="5"/>
  <c r="V24" i="5"/>
  <c r="S24" i="5"/>
  <c r="P24" i="5"/>
  <c r="J24" i="5"/>
  <c r="G24" i="5"/>
  <c r="D24" i="5"/>
  <c r="M24" i="5" s="1"/>
  <c r="C24" i="5"/>
  <c r="Y23" i="5"/>
  <c r="D23" i="5"/>
  <c r="J23" i="5" s="1"/>
  <c r="C23" i="5"/>
  <c r="C45" i="5" s="1"/>
  <c r="X21" i="5"/>
  <c r="W21" i="5"/>
  <c r="U21" i="5"/>
  <c r="T21" i="5"/>
  <c r="R21" i="5"/>
  <c r="Q21" i="5"/>
  <c r="O21" i="5"/>
  <c r="N21" i="5"/>
  <c r="L21" i="5"/>
  <c r="K21" i="5"/>
  <c r="I21" i="5"/>
  <c r="H21" i="5"/>
  <c r="F21" i="5"/>
  <c r="E21" i="5"/>
  <c r="Y20" i="5"/>
  <c r="D20" i="5"/>
  <c r="J20" i="5" s="1"/>
  <c r="C20" i="5"/>
  <c r="D19" i="5"/>
  <c r="M19" i="5" s="1"/>
  <c r="C19" i="5"/>
  <c r="Y18" i="5"/>
  <c r="P18" i="5"/>
  <c r="J18" i="5"/>
  <c r="G18" i="5"/>
  <c r="D18" i="5"/>
  <c r="M18" i="5" s="1"/>
  <c r="C18" i="5"/>
  <c r="S17" i="5"/>
  <c r="M17" i="5"/>
  <c r="J17" i="5"/>
  <c r="D17" i="5"/>
  <c r="P17" i="5" s="1"/>
  <c r="C17" i="5"/>
  <c r="V16" i="5"/>
  <c r="P16" i="5"/>
  <c r="M16" i="5"/>
  <c r="G16" i="5"/>
  <c r="D16" i="5"/>
  <c r="S16" i="5" s="1"/>
  <c r="C16" i="5"/>
  <c r="Y15" i="5"/>
  <c r="S15" i="5"/>
  <c r="P15" i="5"/>
  <c r="J15" i="5"/>
  <c r="D15" i="5"/>
  <c r="V15" i="5" s="1"/>
  <c r="C15" i="5"/>
  <c r="V14" i="5"/>
  <c r="S14" i="5"/>
  <c r="D14" i="5"/>
  <c r="Y14" i="5" s="1"/>
  <c r="C14" i="5"/>
  <c r="Y13" i="5"/>
  <c r="V13" i="5"/>
  <c r="P13" i="5"/>
  <c r="G13" i="5"/>
  <c r="D13" i="5"/>
  <c r="S13" i="5" s="1"/>
  <c r="C13" i="5"/>
  <c r="Y12" i="5"/>
  <c r="D12" i="5"/>
  <c r="J12" i="5" s="1"/>
  <c r="C12" i="5"/>
  <c r="C21" i="5" s="1"/>
  <c r="D11" i="5"/>
  <c r="M11" i="5" s="1"/>
  <c r="C11" i="5"/>
  <c r="Y10" i="5"/>
  <c r="P10" i="5"/>
  <c r="J10" i="5"/>
  <c r="G10" i="5"/>
  <c r="D10" i="5"/>
  <c r="M10" i="5" s="1"/>
  <c r="C10" i="5"/>
  <c r="S9" i="5"/>
  <c r="M9" i="5"/>
  <c r="J9" i="5"/>
  <c r="D9" i="5"/>
  <c r="D21" i="5" s="1"/>
  <c r="C9" i="5"/>
  <c r="V63" i="4"/>
  <c r="U63" i="4"/>
  <c r="P63" i="4"/>
  <c r="O63" i="4"/>
  <c r="M63" i="4"/>
  <c r="L63" i="4"/>
  <c r="J63" i="4"/>
  <c r="I63" i="4"/>
  <c r="G63" i="4"/>
  <c r="F63" i="4"/>
  <c r="C63" i="4"/>
  <c r="V62" i="4"/>
  <c r="U62" i="4"/>
  <c r="P62" i="4"/>
  <c r="O62" i="4"/>
  <c r="M62" i="4"/>
  <c r="L62" i="4"/>
  <c r="J62" i="4"/>
  <c r="I62" i="4"/>
  <c r="R62" i="4" s="1"/>
  <c r="D62" i="4" s="1"/>
  <c r="G62" i="4"/>
  <c r="S62" i="4" s="1"/>
  <c r="F62" i="4"/>
  <c r="C62" i="4"/>
  <c r="V61" i="4"/>
  <c r="U61" i="4"/>
  <c r="P61" i="4"/>
  <c r="O61" i="4"/>
  <c r="M61" i="4"/>
  <c r="L61" i="4"/>
  <c r="J61" i="4"/>
  <c r="I61" i="4"/>
  <c r="G61" i="4"/>
  <c r="S61" i="4" s="1"/>
  <c r="F61" i="4"/>
  <c r="R61" i="4" s="1"/>
  <c r="D61" i="4" s="1"/>
  <c r="C61" i="4"/>
  <c r="V60" i="4"/>
  <c r="U60" i="4"/>
  <c r="S60" i="4"/>
  <c r="P60" i="4"/>
  <c r="O60" i="4"/>
  <c r="M60" i="4"/>
  <c r="L60" i="4"/>
  <c r="J60" i="4"/>
  <c r="I60" i="4"/>
  <c r="G60" i="4"/>
  <c r="F60" i="4"/>
  <c r="R60" i="4" s="1"/>
  <c r="D60" i="4" s="1"/>
  <c r="C60" i="4"/>
  <c r="V59" i="4"/>
  <c r="U59" i="4"/>
  <c r="P59" i="4"/>
  <c r="O59" i="4"/>
  <c r="M59" i="4"/>
  <c r="L59" i="4"/>
  <c r="J59" i="4"/>
  <c r="I59" i="4"/>
  <c r="G59" i="4"/>
  <c r="S59" i="4" s="1"/>
  <c r="F59" i="4"/>
  <c r="R59" i="4" s="1"/>
  <c r="D59" i="4" s="1"/>
  <c r="C59" i="4"/>
  <c r="V58" i="4"/>
  <c r="U58" i="4"/>
  <c r="P58" i="4"/>
  <c r="O58" i="4"/>
  <c r="M58" i="4"/>
  <c r="L58" i="4"/>
  <c r="J58" i="4"/>
  <c r="I58" i="4"/>
  <c r="G58" i="4"/>
  <c r="F58" i="4"/>
  <c r="R58" i="4" s="1"/>
  <c r="D58" i="4" s="1"/>
  <c r="C58" i="4"/>
  <c r="V57" i="4"/>
  <c r="U57" i="4"/>
  <c r="R57" i="4"/>
  <c r="D57" i="4" s="1"/>
  <c r="P57" i="4"/>
  <c r="O57" i="4"/>
  <c r="M57" i="4"/>
  <c r="L57" i="4"/>
  <c r="J57" i="4"/>
  <c r="I57" i="4"/>
  <c r="G57" i="4"/>
  <c r="F57" i="4"/>
  <c r="C57" i="4"/>
  <c r="V56" i="4"/>
  <c r="U56" i="4"/>
  <c r="P56" i="4"/>
  <c r="P64" i="4" s="1"/>
  <c r="O56" i="4"/>
  <c r="O64" i="4" s="1"/>
  <c r="M56" i="4"/>
  <c r="L56" i="4"/>
  <c r="J56" i="4"/>
  <c r="I56" i="4"/>
  <c r="G56" i="4"/>
  <c r="F56" i="4"/>
  <c r="R56" i="4" s="1"/>
  <c r="D56" i="4" s="1"/>
  <c r="C56" i="4"/>
  <c r="V55" i="4"/>
  <c r="U55" i="4"/>
  <c r="P55" i="4"/>
  <c r="O55" i="4"/>
  <c r="M55" i="4"/>
  <c r="L55" i="4"/>
  <c r="L64" i="4" s="1"/>
  <c r="J55" i="4"/>
  <c r="J64" i="4" s="1"/>
  <c r="I55" i="4"/>
  <c r="I64" i="4" s="1"/>
  <c r="G55" i="4"/>
  <c r="S55" i="4" s="1"/>
  <c r="F55" i="4"/>
  <c r="F64" i="4" s="1"/>
  <c r="C55" i="4"/>
  <c r="C64" i="4" s="1"/>
  <c r="J53" i="4"/>
  <c r="I53" i="4"/>
  <c r="V52" i="4"/>
  <c r="U52" i="4"/>
  <c r="P52" i="4"/>
  <c r="O52" i="4"/>
  <c r="M52" i="4"/>
  <c r="L52" i="4"/>
  <c r="J52" i="4"/>
  <c r="I52" i="4"/>
  <c r="G52" i="4"/>
  <c r="S52" i="4" s="1"/>
  <c r="F52" i="4"/>
  <c r="R52" i="4" s="1"/>
  <c r="D52" i="4" s="1"/>
  <c r="C52" i="4"/>
  <c r="V51" i="4"/>
  <c r="V53" i="4" s="1"/>
  <c r="U51" i="4"/>
  <c r="U53" i="4" s="1"/>
  <c r="S51" i="4"/>
  <c r="P51" i="4"/>
  <c r="P53" i="4" s="1"/>
  <c r="O51" i="4"/>
  <c r="O53" i="4" s="1"/>
  <c r="M51" i="4"/>
  <c r="M53" i="4" s="1"/>
  <c r="L51" i="4"/>
  <c r="L53" i="4" s="1"/>
  <c r="J51" i="4"/>
  <c r="I51" i="4"/>
  <c r="G51" i="4"/>
  <c r="F51" i="4"/>
  <c r="F53" i="4" s="1"/>
  <c r="R53" i="4" s="1"/>
  <c r="C51" i="4"/>
  <c r="C53" i="4" s="1"/>
  <c r="P49" i="4"/>
  <c r="I49" i="4"/>
  <c r="V48" i="4"/>
  <c r="U48" i="4"/>
  <c r="U49" i="4" s="1"/>
  <c r="P48" i="4"/>
  <c r="O48" i="4"/>
  <c r="O49" i="4" s="1"/>
  <c r="M48" i="4"/>
  <c r="L48" i="4"/>
  <c r="L49" i="4" s="1"/>
  <c r="J48" i="4"/>
  <c r="J49" i="4" s="1"/>
  <c r="I48" i="4"/>
  <c r="G48" i="4"/>
  <c r="F48" i="4"/>
  <c r="R48" i="4" s="1"/>
  <c r="D48" i="4" s="1"/>
  <c r="C48" i="4"/>
  <c r="C49" i="4" s="1"/>
  <c r="V44" i="4"/>
  <c r="U44" i="4"/>
  <c r="P44" i="4"/>
  <c r="O44" i="4"/>
  <c r="M44" i="4"/>
  <c r="L44" i="4"/>
  <c r="R44" i="4" s="1"/>
  <c r="J44" i="4"/>
  <c r="I44" i="4"/>
  <c r="G44" i="4"/>
  <c r="S44" i="4" s="1"/>
  <c r="E44" i="4" s="1"/>
  <c r="H44" i="4" s="1"/>
  <c r="F44" i="4"/>
  <c r="D44" i="4"/>
  <c r="C44" i="4"/>
  <c r="V43" i="4"/>
  <c r="U43" i="4"/>
  <c r="P43" i="4"/>
  <c r="O43" i="4"/>
  <c r="M43" i="4"/>
  <c r="L43" i="4"/>
  <c r="J43" i="4"/>
  <c r="I43" i="4"/>
  <c r="R43" i="4" s="1"/>
  <c r="D43" i="4" s="1"/>
  <c r="G43" i="4"/>
  <c r="S43" i="4" s="1"/>
  <c r="F43" i="4"/>
  <c r="C43" i="4"/>
  <c r="V42" i="4"/>
  <c r="U42" i="4"/>
  <c r="P42" i="4"/>
  <c r="O42" i="4"/>
  <c r="M42" i="4"/>
  <c r="L42" i="4"/>
  <c r="J42" i="4"/>
  <c r="I42" i="4"/>
  <c r="G42" i="4"/>
  <c r="F42" i="4"/>
  <c r="C42" i="4"/>
  <c r="V41" i="4"/>
  <c r="U41" i="4"/>
  <c r="S41" i="4"/>
  <c r="E41" i="4" s="1"/>
  <c r="P41" i="4"/>
  <c r="O41" i="4"/>
  <c r="M41" i="4"/>
  <c r="L41" i="4"/>
  <c r="J41" i="4"/>
  <c r="I41" i="4"/>
  <c r="G41" i="4"/>
  <c r="F41" i="4"/>
  <c r="C41" i="4"/>
  <c r="V40" i="4"/>
  <c r="U40" i="4"/>
  <c r="P40" i="4"/>
  <c r="O40" i="4"/>
  <c r="M40" i="4"/>
  <c r="L40" i="4"/>
  <c r="J40" i="4"/>
  <c r="I40" i="4"/>
  <c r="G40" i="4"/>
  <c r="F40" i="4"/>
  <c r="R40" i="4" s="1"/>
  <c r="D40" i="4" s="1"/>
  <c r="C40" i="4"/>
  <c r="V39" i="4"/>
  <c r="U39" i="4"/>
  <c r="P39" i="4"/>
  <c r="O39" i="4"/>
  <c r="M39" i="4"/>
  <c r="S39" i="4" s="1"/>
  <c r="L39" i="4"/>
  <c r="J39" i="4"/>
  <c r="I39" i="4"/>
  <c r="G39" i="4"/>
  <c r="F39" i="4"/>
  <c r="R39" i="4" s="1"/>
  <c r="D39" i="4" s="1"/>
  <c r="E39" i="4"/>
  <c r="C39" i="4"/>
  <c r="V38" i="4"/>
  <c r="U38" i="4"/>
  <c r="S38" i="4"/>
  <c r="R38" i="4"/>
  <c r="D38" i="4" s="1"/>
  <c r="P38" i="4"/>
  <c r="O38" i="4"/>
  <c r="M38" i="4"/>
  <c r="L38" i="4"/>
  <c r="J38" i="4"/>
  <c r="I38" i="4"/>
  <c r="G38" i="4"/>
  <c r="F38" i="4"/>
  <c r="C38" i="4"/>
  <c r="V37" i="4"/>
  <c r="U37" i="4"/>
  <c r="P37" i="4"/>
  <c r="O37" i="4"/>
  <c r="M37" i="4"/>
  <c r="L37" i="4"/>
  <c r="J37" i="4"/>
  <c r="I37" i="4"/>
  <c r="G37" i="4"/>
  <c r="F37" i="4"/>
  <c r="C37" i="4"/>
  <c r="V36" i="4"/>
  <c r="U36" i="4"/>
  <c r="P36" i="4"/>
  <c r="O36" i="4"/>
  <c r="M36" i="4"/>
  <c r="L36" i="4"/>
  <c r="R36" i="4" s="1"/>
  <c r="D36" i="4" s="1"/>
  <c r="J36" i="4"/>
  <c r="I36" i="4"/>
  <c r="G36" i="4"/>
  <c r="F36" i="4"/>
  <c r="C36" i="4"/>
  <c r="V35" i="4"/>
  <c r="U35" i="4"/>
  <c r="P35" i="4"/>
  <c r="O35" i="4"/>
  <c r="M35" i="4"/>
  <c r="L35" i="4"/>
  <c r="J35" i="4"/>
  <c r="I35" i="4"/>
  <c r="R35" i="4" s="1"/>
  <c r="D35" i="4" s="1"/>
  <c r="G35" i="4"/>
  <c r="F35" i="4"/>
  <c r="C35" i="4"/>
  <c r="V34" i="4"/>
  <c r="U34" i="4"/>
  <c r="P34" i="4"/>
  <c r="O34" i="4"/>
  <c r="M34" i="4"/>
  <c r="L34" i="4"/>
  <c r="J34" i="4"/>
  <c r="I34" i="4"/>
  <c r="G34" i="4"/>
  <c r="F34" i="4"/>
  <c r="C34" i="4"/>
  <c r="V33" i="4"/>
  <c r="U33" i="4"/>
  <c r="T33" i="4"/>
  <c r="S33" i="4"/>
  <c r="E33" i="4" s="1"/>
  <c r="K33" i="4" s="1"/>
  <c r="P33" i="4"/>
  <c r="O33" i="4"/>
  <c r="M33" i="4"/>
  <c r="N33" i="4" s="1"/>
  <c r="L33" i="4"/>
  <c r="J33" i="4"/>
  <c r="I33" i="4"/>
  <c r="G33" i="4"/>
  <c r="H33" i="4" s="1"/>
  <c r="F33" i="4"/>
  <c r="C33" i="4"/>
  <c r="V32" i="4"/>
  <c r="U32" i="4"/>
  <c r="P32" i="4"/>
  <c r="O32" i="4"/>
  <c r="M32" i="4"/>
  <c r="L32" i="4"/>
  <c r="J32" i="4"/>
  <c r="I32" i="4"/>
  <c r="G32" i="4"/>
  <c r="F32" i="4"/>
  <c r="C32" i="4"/>
  <c r="V31" i="4"/>
  <c r="U31" i="4"/>
  <c r="P31" i="4"/>
  <c r="O31" i="4"/>
  <c r="M31" i="4"/>
  <c r="S31" i="4" s="1"/>
  <c r="L31" i="4"/>
  <c r="J31" i="4"/>
  <c r="I31" i="4"/>
  <c r="G31" i="4"/>
  <c r="F31" i="4"/>
  <c r="R31" i="4" s="1"/>
  <c r="D31" i="4" s="1"/>
  <c r="E31" i="4"/>
  <c r="N31" i="4" s="1"/>
  <c r="C31" i="4"/>
  <c r="V30" i="4"/>
  <c r="U30" i="4"/>
  <c r="R30" i="4"/>
  <c r="D30" i="4" s="1"/>
  <c r="P30" i="4"/>
  <c r="O30" i="4"/>
  <c r="M30" i="4"/>
  <c r="L30" i="4"/>
  <c r="J30" i="4"/>
  <c r="S30" i="4" s="1"/>
  <c r="I30" i="4"/>
  <c r="G30" i="4"/>
  <c r="F30" i="4"/>
  <c r="C30" i="4"/>
  <c r="V29" i="4"/>
  <c r="U29" i="4"/>
  <c r="P29" i="4"/>
  <c r="O29" i="4"/>
  <c r="M29" i="4"/>
  <c r="L29" i="4"/>
  <c r="J29" i="4"/>
  <c r="I29" i="4"/>
  <c r="G29" i="4"/>
  <c r="F29" i="4"/>
  <c r="R29" i="4" s="1"/>
  <c r="D29" i="4" s="1"/>
  <c r="C29" i="4"/>
  <c r="V28" i="4"/>
  <c r="U28" i="4"/>
  <c r="P28" i="4"/>
  <c r="O28" i="4"/>
  <c r="M28" i="4"/>
  <c r="L28" i="4"/>
  <c r="R28" i="4" s="1"/>
  <c r="D28" i="4" s="1"/>
  <c r="J28" i="4"/>
  <c r="I28" i="4"/>
  <c r="G28" i="4"/>
  <c r="S28" i="4" s="1"/>
  <c r="F28" i="4"/>
  <c r="E28" i="4"/>
  <c r="H28" i="4" s="1"/>
  <c r="C28" i="4"/>
  <c r="V27" i="4"/>
  <c r="U27" i="4"/>
  <c r="P27" i="4"/>
  <c r="O27" i="4"/>
  <c r="M27" i="4"/>
  <c r="L27" i="4"/>
  <c r="J27" i="4"/>
  <c r="I27" i="4"/>
  <c r="R27" i="4" s="1"/>
  <c r="D27" i="4" s="1"/>
  <c r="G27" i="4"/>
  <c r="F27" i="4"/>
  <c r="C27" i="4"/>
  <c r="V26" i="4"/>
  <c r="U26" i="4"/>
  <c r="P26" i="4"/>
  <c r="O26" i="4"/>
  <c r="O45" i="4" s="1"/>
  <c r="M26" i="4"/>
  <c r="L26" i="4"/>
  <c r="J26" i="4"/>
  <c r="I26" i="4"/>
  <c r="G26" i="4"/>
  <c r="F26" i="4"/>
  <c r="R26" i="4" s="1"/>
  <c r="D26" i="4" s="1"/>
  <c r="C26" i="4"/>
  <c r="V25" i="4"/>
  <c r="U25" i="4"/>
  <c r="S25" i="4"/>
  <c r="E25" i="4" s="1"/>
  <c r="K25" i="4" s="1"/>
  <c r="P25" i="4"/>
  <c r="O25" i="4"/>
  <c r="M25" i="4"/>
  <c r="L25" i="4"/>
  <c r="J25" i="4"/>
  <c r="I25" i="4"/>
  <c r="G25" i="4"/>
  <c r="F25" i="4"/>
  <c r="C25" i="4"/>
  <c r="V24" i="4"/>
  <c r="U24" i="4"/>
  <c r="P24" i="4"/>
  <c r="P45" i="4" s="1"/>
  <c r="O24" i="4"/>
  <c r="M24" i="4"/>
  <c r="L24" i="4"/>
  <c r="J24" i="4"/>
  <c r="I24" i="4"/>
  <c r="G24" i="4"/>
  <c r="F24" i="4"/>
  <c r="R24" i="4" s="1"/>
  <c r="D24" i="4" s="1"/>
  <c r="C24" i="4"/>
  <c r="V23" i="4"/>
  <c r="U23" i="4"/>
  <c r="U45" i="4" s="1"/>
  <c r="P23" i="4"/>
  <c r="O23" i="4"/>
  <c r="M23" i="4"/>
  <c r="M45" i="4" s="1"/>
  <c r="L23" i="4"/>
  <c r="J23" i="4"/>
  <c r="J45" i="4" s="1"/>
  <c r="I23" i="4"/>
  <c r="G23" i="4"/>
  <c r="F23" i="4"/>
  <c r="C23" i="4"/>
  <c r="V20" i="4"/>
  <c r="U20" i="4"/>
  <c r="P20" i="4"/>
  <c r="O20" i="4"/>
  <c r="M20" i="4"/>
  <c r="L20" i="4"/>
  <c r="J20" i="4"/>
  <c r="I20" i="4"/>
  <c r="G20" i="4"/>
  <c r="F20" i="4"/>
  <c r="C20" i="4"/>
  <c r="V19" i="4"/>
  <c r="W19" i="4" s="1"/>
  <c r="U19" i="4"/>
  <c r="P19" i="4"/>
  <c r="O19" i="4"/>
  <c r="M19" i="4"/>
  <c r="L19" i="4"/>
  <c r="J19" i="4"/>
  <c r="K19" i="4" s="1"/>
  <c r="I19" i="4"/>
  <c r="R19" i="4" s="1"/>
  <c r="D19" i="4" s="1"/>
  <c r="G19" i="4"/>
  <c r="S19" i="4" s="1"/>
  <c r="F19" i="4"/>
  <c r="E19" i="4"/>
  <c r="T19" i="4" s="1"/>
  <c r="C19" i="4"/>
  <c r="V18" i="4"/>
  <c r="U18" i="4"/>
  <c r="R18" i="4"/>
  <c r="D18" i="4" s="1"/>
  <c r="P18" i="4"/>
  <c r="O18" i="4"/>
  <c r="M18" i="4"/>
  <c r="L18" i="4"/>
  <c r="J18" i="4"/>
  <c r="I18" i="4"/>
  <c r="G18" i="4"/>
  <c r="S18" i="4" s="1"/>
  <c r="F18" i="4"/>
  <c r="C18" i="4"/>
  <c r="V17" i="4"/>
  <c r="U17" i="4"/>
  <c r="P17" i="4"/>
  <c r="O17" i="4"/>
  <c r="M17" i="4"/>
  <c r="L17" i="4"/>
  <c r="J17" i="4"/>
  <c r="I17" i="4"/>
  <c r="G17" i="4"/>
  <c r="F17" i="4"/>
  <c r="C17" i="4"/>
  <c r="V16" i="4"/>
  <c r="W16" i="4" s="1"/>
  <c r="U16" i="4"/>
  <c r="S16" i="4"/>
  <c r="E16" i="4" s="1"/>
  <c r="H16" i="4" s="1"/>
  <c r="P16" i="4"/>
  <c r="O16" i="4"/>
  <c r="M16" i="4"/>
  <c r="L16" i="4"/>
  <c r="K16" i="4"/>
  <c r="J16" i="4"/>
  <c r="I16" i="4"/>
  <c r="G16" i="4"/>
  <c r="F16" i="4"/>
  <c r="C16" i="4"/>
  <c r="V15" i="4"/>
  <c r="U15" i="4"/>
  <c r="P15" i="4"/>
  <c r="O15" i="4"/>
  <c r="M15" i="4"/>
  <c r="L15" i="4"/>
  <c r="J15" i="4"/>
  <c r="I15" i="4"/>
  <c r="G15" i="4"/>
  <c r="S15" i="4" s="1"/>
  <c r="F15" i="4"/>
  <c r="C15" i="4"/>
  <c r="V14" i="4"/>
  <c r="U14" i="4"/>
  <c r="P14" i="4"/>
  <c r="O14" i="4"/>
  <c r="N14" i="4"/>
  <c r="M14" i="4"/>
  <c r="L14" i="4"/>
  <c r="J14" i="4"/>
  <c r="S14" i="4" s="1"/>
  <c r="I14" i="4"/>
  <c r="G14" i="4"/>
  <c r="F14" i="4"/>
  <c r="R14" i="4" s="1"/>
  <c r="D14" i="4" s="1"/>
  <c r="E14" i="4"/>
  <c r="C14" i="4"/>
  <c r="V13" i="4"/>
  <c r="U13" i="4"/>
  <c r="S13" i="4"/>
  <c r="R13" i="4"/>
  <c r="D13" i="4" s="1"/>
  <c r="P13" i="4"/>
  <c r="O13" i="4"/>
  <c r="M13" i="4"/>
  <c r="L13" i="4"/>
  <c r="J13" i="4"/>
  <c r="I13" i="4"/>
  <c r="G13" i="4"/>
  <c r="F13" i="4"/>
  <c r="C13" i="4"/>
  <c r="C21" i="4" s="1"/>
  <c r="V12" i="4"/>
  <c r="U12" i="4"/>
  <c r="P12" i="4"/>
  <c r="O12" i="4"/>
  <c r="M12" i="4"/>
  <c r="L12" i="4"/>
  <c r="J12" i="4"/>
  <c r="I12" i="4"/>
  <c r="G12" i="4"/>
  <c r="S12" i="4" s="1"/>
  <c r="F12" i="4"/>
  <c r="C12" i="4"/>
  <c r="V11" i="4"/>
  <c r="U11" i="4"/>
  <c r="P11" i="4"/>
  <c r="O11" i="4"/>
  <c r="M11" i="4"/>
  <c r="L11" i="4"/>
  <c r="J11" i="4"/>
  <c r="I11" i="4"/>
  <c r="R11" i="4" s="1"/>
  <c r="G11" i="4"/>
  <c r="F11" i="4"/>
  <c r="D11" i="4"/>
  <c r="C11" i="4"/>
  <c r="V10" i="4"/>
  <c r="U10" i="4"/>
  <c r="P10" i="4"/>
  <c r="O10" i="4"/>
  <c r="M10" i="4"/>
  <c r="L10" i="4"/>
  <c r="J10" i="4"/>
  <c r="I10" i="4"/>
  <c r="R10" i="4" s="1"/>
  <c r="D10" i="4" s="1"/>
  <c r="G10" i="4"/>
  <c r="S10" i="4" s="1"/>
  <c r="F10" i="4"/>
  <c r="C10" i="4"/>
  <c r="V9" i="4"/>
  <c r="V21" i="4" s="1"/>
  <c r="U9" i="4"/>
  <c r="U21" i="4" s="1"/>
  <c r="P9" i="4"/>
  <c r="O9" i="4"/>
  <c r="M9" i="4"/>
  <c r="L9" i="4"/>
  <c r="J9" i="4"/>
  <c r="I9" i="4"/>
  <c r="I21" i="4" s="1"/>
  <c r="G9" i="4"/>
  <c r="F9" i="4"/>
  <c r="C9" i="4"/>
  <c r="D48" i="3"/>
  <c r="E48" i="3" s="1"/>
  <c r="C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K65" i="2"/>
  <c r="J65" i="2"/>
  <c r="I65" i="2"/>
  <c r="G65" i="2"/>
  <c r="H65" i="2" s="1"/>
  <c r="F65" i="2"/>
  <c r="D65" i="2"/>
  <c r="C65" i="2"/>
  <c r="E65" i="2" s="1"/>
  <c r="M64" i="2"/>
  <c r="N64" i="2" s="1"/>
  <c r="L64" i="2"/>
  <c r="K64" i="2"/>
  <c r="E64" i="2"/>
  <c r="M63" i="2"/>
  <c r="L63" i="2"/>
  <c r="N63" i="2" s="1"/>
  <c r="K63" i="2"/>
  <c r="M62" i="2"/>
  <c r="L62" i="2"/>
  <c r="N62" i="2" s="1"/>
  <c r="K62" i="2"/>
  <c r="E62" i="2"/>
  <c r="M61" i="2"/>
  <c r="N61" i="2" s="1"/>
  <c r="L61" i="2"/>
  <c r="K61" i="2"/>
  <c r="M60" i="2"/>
  <c r="N60" i="2" s="1"/>
  <c r="L60" i="2"/>
  <c r="K60" i="2"/>
  <c r="H60" i="2"/>
  <c r="N59" i="2"/>
  <c r="M59" i="2"/>
  <c r="L59" i="2"/>
  <c r="K59" i="2"/>
  <c r="H59" i="2"/>
  <c r="E59" i="2"/>
  <c r="M58" i="2"/>
  <c r="L58" i="2"/>
  <c r="N58" i="2" s="1"/>
  <c r="K58" i="2"/>
  <c r="H58" i="2"/>
  <c r="E58" i="2"/>
  <c r="N57" i="2"/>
  <c r="M57" i="2"/>
  <c r="L57" i="2"/>
  <c r="K57" i="2"/>
  <c r="H57" i="2"/>
  <c r="E57" i="2"/>
  <c r="M56" i="2"/>
  <c r="L56" i="2"/>
  <c r="N56" i="2" s="1"/>
  <c r="K56" i="2"/>
  <c r="H56" i="2"/>
  <c r="E56" i="2"/>
  <c r="J54" i="2"/>
  <c r="K54" i="2" s="1"/>
  <c r="M53" i="2"/>
  <c r="J53" i="2"/>
  <c r="I53" i="2"/>
  <c r="I54" i="2" s="1"/>
  <c r="G53" i="2"/>
  <c r="G54" i="2" s="1"/>
  <c r="H54" i="2" s="1"/>
  <c r="F53" i="2"/>
  <c r="F54" i="2" s="1"/>
  <c r="D53" i="2"/>
  <c r="D54" i="2" s="1"/>
  <c r="E54" i="2" s="1"/>
  <c r="C53" i="2"/>
  <c r="C54" i="2" s="1"/>
  <c r="N52" i="2"/>
  <c r="M52" i="2"/>
  <c r="M54" i="2" s="1"/>
  <c r="L52" i="2"/>
  <c r="K52" i="2"/>
  <c r="H52" i="2"/>
  <c r="E52" i="2"/>
  <c r="M50" i="2"/>
  <c r="N50" i="2" s="1"/>
  <c r="L50" i="2"/>
  <c r="J50" i="2"/>
  <c r="K50" i="2" s="1"/>
  <c r="I50" i="2"/>
  <c r="H50" i="2"/>
  <c r="G50" i="2"/>
  <c r="F50" i="2"/>
  <c r="D50" i="2"/>
  <c r="E50" i="2" s="1"/>
  <c r="C50" i="2"/>
  <c r="M49" i="2"/>
  <c r="N49" i="2" s="1"/>
  <c r="L49" i="2"/>
  <c r="K49" i="2"/>
  <c r="H49" i="2"/>
  <c r="E49" i="2"/>
  <c r="F47" i="2"/>
  <c r="F66" i="2" s="1"/>
  <c r="J46" i="2"/>
  <c r="K46" i="2" s="1"/>
  <c r="I46" i="2"/>
  <c r="G46" i="2"/>
  <c r="H46" i="2" s="1"/>
  <c r="F46" i="2"/>
  <c r="E46" i="2"/>
  <c r="D46" i="2"/>
  <c r="C46" i="2"/>
  <c r="N45" i="2"/>
  <c r="M45" i="2"/>
  <c r="L45" i="2"/>
  <c r="K45" i="2"/>
  <c r="H45" i="2"/>
  <c r="N44" i="2"/>
  <c r="M44" i="2"/>
  <c r="L44" i="2"/>
  <c r="K44" i="2"/>
  <c r="H44" i="2"/>
  <c r="E44" i="2"/>
  <c r="M43" i="2"/>
  <c r="N43" i="2" s="1"/>
  <c r="L43" i="2"/>
  <c r="K43" i="2"/>
  <c r="M42" i="2"/>
  <c r="N42" i="2" s="1"/>
  <c r="L42" i="2"/>
  <c r="K42" i="2"/>
  <c r="M41" i="2"/>
  <c r="N41" i="2" s="1"/>
  <c r="L41" i="2"/>
  <c r="K41" i="2"/>
  <c r="E41" i="2"/>
  <c r="N40" i="2"/>
  <c r="M40" i="2"/>
  <c r="L40" i="2"/>
  <c r="K40" i="2"/>
  <c r="N39" i="2"/>
  <c r="M39" i="2"/>
  <c r="L39" i="2"/>
  <c r="K39" i="2"/>
  <c r="H39" i="2"/>
  <c r="E39" i="2"/>
  <c r="M38" i="2"/>
  <c r="N38" i="2" s="1"/>
  <c r="L38" i="2"/>
  <c r="K38" i="2"/>
  <c r="M37" i="2"/>
  <c r="N37" i="2" s="1"/>
  <c r="L37" i="2"/>
  <c r="K37" i="2"/>
  <c r="M36" i="2"/>
  <c r="N36" i="2" s="1"/>
  <c r="L36" i="2"/>
  <c r="K36" i="2"/>
  <c r="M35" i="2"/>
  <c r="N35" i="2" s="1"/>
  <c r="L35" i="2"/>
  <c r="K35" i="2"/>
  <c r="H35" i="2"/>
  <c r="E35" i="2"/>
  <c r="N34" i="2"/>
  <c r="M34" i="2"/>
  <c r="L34" i="2"/>
  <c r="K34" i="2"/>
  <c r="H34" i="2"/>
  <c r="E34" i="2"/>
  <c r="M33" i="2"/>
  <c r="N33" i="2" s="1"/>
  <c r="L33" i="2"/>
  <c r="K33" i="2"/>
  <c r="H33" i="2"/>
  <c r="E33" i="2"/>
  <c r="N32" i="2"/>
  <c r="M32" i="2"/>
  <c r="L32" i="2"/>
  <c r="K32" i="2"/>
  <c r="H32" i="2"/>
  <c r="E32" i="2"/>
  <c r="M31" i="2"/>
  <c r="N31" i="2" s="1"/>
  <c r="L31" i="2"/>
  <c r="K31" i="2"/>
  <c r="H31" i="2"/>
  <c r="E31" i="2"/>
  <c r="N30" i="2"/>
  <c r="M30" i="2"/>
  <c r="L30" i="2"/>
  <c r="K30" i="2"/>
  <c r="H30" i="2"/>
  <c r="M29" i="2"/>
  <c r="N29" i="2" s="1"/>
  <c r="L29" i="2"/>
  <c r="K29" i="2"/>
  <c r="N28" i="2"/>
  <c r="M28" i="2"/>
  <c r="L28" i="2"/>
  <c r="K28" i="2"/>
  <c r="H28" i="2"/>
  <c r="E28" i="2"/>
  <c r="M27" i="2"/>
  <c r="N27" i="2" s="1"/>
  <c r="L27" i="2"/>
  <c r="K27" i="2"/>
  <c r="H27" i="2"/>
  <c r="N26" i="2"/>
  <c r="M26" i="2"/>
  <c r="L26" i="2"/>
  <c r="K26" i="2"/>
  <c r="H26" i="2"/>
  <c r="N25" i="2"/>
  <c r="M25" i="2"/>
  <c r="L25" i="2"/>
  <c r="K25" i="2"/>
  <c r="H25" i="2"/>
  <c r="E25" i="2"/>
  <c r="M24" i="2"/>
  <c r="M46" i="2" s="1"/>
  <c r="N46" i="2" s="1"/>
  <c r="L24" i="2"/>
  <c r="L46" i="2" s="1"/>
  <c r="K24" i="2"/>
  <c r="H24" i="2"/>
  <c r="E24" i="2"/>
  <c r="J22" i="2"/>
  <c r="K22" i="2" s="1"/>
  <c r="K47" i="2" s="1"/>
  <c r="I22" i="2"/>
  <c r="I47" i="2" s="1"/>
  <c r="I66" i="2" s="1"/>
  <c r="G22" i="2"/>
  <c r="G47" i="2" s="1"/>
  <c r="G66" i="2" s="1"/>
  <c r="H66" i="2" s="1"/>
  <c r="F22" i="2"/>
  <c r="D22" i="2"/>
  <c r="D47" i="2" s="1"/>
  <c r="D66" i="2" s="1"/>
  <c r="C22" i="2"/>
  <c r="C47" i="2" s="1"/>
  <c r="C66" i="2" s="1"/>
  <c r="N21" i="2"/>
  <c r="M21" i="2"/>
  <c r="L21" i="2"/>
  <c r="K21" i="2"/>
  <c r="H21" i="2"/>
  <c r="E21" i="2"/>
  <c r="M20" i="2"/>
  <c r="N20" i="2" s="1"/>
  <c r="L20" i="2"/>
  <c r="K20" i="2"/>
  <c r="H20" i="2"/>
  <c r="E20" i="2"/>
  <c r="M19" i="2"/>
  <c r="N19" i="2" s="1"/>
  <c r="L19" i="2"/>
  <c r="K19" i="2"/>
  <c r="H19" i="2"/>
  <c r="E19" i="2"/>
  <c r="M18" i="2"/>
  <c r="N18" i="2" s="1"/>
  <c r="L18" i="2"/>
  <c r="K18" i="2"/>
  <c r="H18" i="2"/>
  <c r="E18" i="2"/>
  <c r="N17" i="2"/>
  <c r="M17" i="2"/>
  <c r="L17" i="2"/>
  <c r="K17" i="2"/>
  <c r="H17" i="2"/>
  <c r="E17" i="2"/>
  <c r="M16" i="2"/>
  <c r="N16" i="2" s="1"/>
  <c r="L16" i="2"/>
  <c r="K16" i="2"/>
  <c r="H16" i="2"/>
  <c r="E16" i="2"/>
  <c r="M15" i="2"/>
  <c r="N15" i="2" s="1"/>
  <c r="L15" i="2"/>
  <c r="K15" i="2"/>
  <c r="H15" i="2"/>
  <c r="E15" i="2"/>
  <c r="M14" i="2"/>
  <c r="N14" i="2" s="1"/>
  <c r="L14" i="2"/>
  <c r="K14" i="2"/>
  <c r="H14" i="2"/>
  <c r="E14" i="2"/>
  <c r="N13" i="2"/>
  <c r="M13" i="2"/>
  <c r="L13" i="2"/>
  <c r="K13" i="2"/>
  <c r="H13" i="2"/>
  <c r="E13" i="2"/>
  <c r="M12" i="2"/>
  <c r="N12" i="2" s="1"/>
  <c r="L12" i="2"/>
  <c r="K12" i="2"/>
  <c r="H12" i="2"/>
  <c r="E12" i="2"/>
  <c r="M11" i="2"/>
  <c r="N11" i="2" s="1"/>
  <c r="L11" i="2"/>
  <c r="L22" i="2" s="1"/>
  <c r="L47" i="2" s="1"/>
  <c r="K11" i="2"/>
  <c r="H11" i="2"/>
  <c r="E11" i="2"/>
  <c r="M10" i="2"/>
  <c r="N10" i="2" s="1"/>
  <c r="L10" i="2"/>
  <c r="K10" i="2"/>
  <c r="H10" i="2"/>
  <c r="E10" i="2"/>
  <c r="H64" i="1"/>
  <c r="G64" i="1"/>
  <c r="E64" i="1"/>
  <c r="E65" i="1" s="1"/>
  <c r="D64" i="1"/>
  <c r="C64" i="1"/>
  <c r="C65" i="1" s="1"/>
  <c r="F63" i="1"/>
  <c r="F62" i="1"/>
  <c r="F61" i="1"/>
  <c r="F60" i="1"/>
  <c r="F59" i="1"/>
  <c r="F58" i="1"/>
  <c r="F57" i="1"/>
  <c r="F56" i="1"/>
  <c r="F55" i="1"/>
  <c r="F64" i="1" s="1"/>
  <c r="F54" i="1"/>
  <c r="H52" i="1"/>
  <c r="G52" i="1"/>
  <c r="E52" i="1"/>
  <c r="D52" i="1"/>
  <c r="C52" i="1"/>
  <c r="F51" i="1"/>
  <c r="F52" i="1" s="1"/>
  <c r="F50" i="1"/>
  <c r="H48" i="1"/>
  <c r="G48" i="1"/>
  <c r="E48" i="1"/>
  <c r="D48" i="1"/>
  <c r="C48" i="1"/>
  <c r="F47" i="1"/>
  <c r="F48" i="1" s="1"/>
  <c r="E45" i="1"/>
  <c r="D45" i="1"/>
  <c r="D65" i="1" s="1"/>
  <c r="H44" i="1"/>
  <c r="H45" i="1" s="1"/>
  <c r="H65" i="1" s="1"/>
  <c r="G44" i="1"/>
  <c r="G45" i="1" s="1"/>
  <c r="G65" i="1" s="1"/>
  <c r="E44" i="1"/>
  <c r="D44" i="1"/>
  <c r="C44" i="1"/>
  <c r="C45" i="1" s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44" i="1" s="1"/>
  <c r="H20" i="1"/>
  <c r="G20" i="1"/>
  <c r="E20" i="1"/>
  <c r="D20" i="1"/>
  <c r="C20" i="1"/>
  <c r="F19" i="1"/>
  <c r="F18" i="1"/>
  <c r="F17" i="1"/>
  <c r="F16" i="1"/>
  <c r="F15" i="1"/>
  <c r="F14" i="1"/>
  <c r="F13" i="1"/>
  <c r="F12" i="1"/>
  <c r="F20" i="1" s="1"/>
  <c r="F11" i="1"/>
  <c r="F10" i="1"/>
  <c r="F9" i="1"/>
  <c r="F8" i="1"/>
  <c r="M46" i="9" l="1"/>
  <c r="N65" i="9"/>
  <c r="N45" i="9"/>
  <c r="N46" i="9" s="1"/>
  <c r="C46" i="9"/>
  <c r="C65" i="9" s="1"/>
  <c r="M65" i="9" s="1"/>
  <c r="P46" i="8"/>
  <c r="P65" i="8" s="1"/>
  <c r="O45" i="8"/>
  <c r="O46" i="8" s="1"/>
  <c r="O65" i="8" s="1"/>
  <c r="D46" i="8"/>
  <c r="D65" i="8" s="1"/>
  <c r="K46" i="7"/>
  <c r="K65" i="7" s="1"/>
  <c r="L46" i="7"/>
  <c r="L65" i="7" s="1"/>
  <c r="O55" i="6"/>
  <c r="E67" i="6"/>
  <c r="P55" i="6"/>
  <c r="F67" i="6"/>
  <c r="O22" i="6"/>
  <c r="O47" i="6" s="1"/>
  <c r="G67" i="6"/>
  <c r="J47" i="6"/>
  <c r="K67" i="6"/>
  <c r="P22" i="6"/>
  <c r="P47" i="6" s="1"/>
  <c r="H67" i="6"/>
  <c r="J67" i="6"/>
  <c r="L67" i="6"/>
  <c r="C67" i="6"/>
  <c r="M67" i="6"/>
  <c r="N67" i="6"/>
  <c r="L50" i="6"/>
  <c r="K50" i="6"/>
  <c r="O57" i="6"/>
  <c r="O66" i="6" s="1"/>
  <c r="P57" i="6"/>
  <c r="P66" i="6" s="1"/>
  <c r="I22" i="6"/>
  <c r="I47" i="6" s="1"/>
  <c r="I67" i="6" s="1"/>
  <c r="Y21" i="5"/>
  <c r="C46" i="5"/>
  <c r="M21" i="5"/>
  <c r="J21" i="5"/>
  <c r="P21" i="5"/>
  <c r="V21" i="5"/>
  <c r="C65" i="5"/>
  <c r="G21" i="5"/>
  <c r="S21" i="5"/>
  <c r="Y64" i="5"/>
  <c r="V9" i="5"/>
  <c r="S10" i="5"/>
  <c r="P11" i="5"/>
  <c r="M12" i="5"/>
  <c r="J13" i="5"/>
  <c r="G14" i="5"/>
  <c r="Y16" i="5"/>
  <c r="V17" i="5"/>
  <c r="S18" i="5"/>
  <c r="P19" i="5"/>
  <c r="M20" i="5"/>
  <c r="M23" i="5"/>
  <c r="G25" i="5"/>
  <c r="Y27" i="5"/>
  <c r="V28" i="5"/>
  <c r="S29" i="5"/>
  <c r="P30" i="5"/>
  <c r="M31" i="5"/>
  <c r="J32" i="5"/>
  <c r="G33" i="5"/>
  <c r="Y35" i="5"/>
  <c r="V36" i="5"/>
  <c r="S37" i="5"/>
  <c r="P38" i="5"/>
  <c r="M39" i="5"/>
  <c r="J40" i="5"/>
  <c r="G41" i="5"/>
  <c r="Y43" i="5"/>
  <c r="V44" i="5"/>
  <c r="Y48" i="5"/>
  <c r="Y51" i="5"/>
  <c r="V52" i="5"/>
  <c r="V55" i="5"/>
  <c r="P57" i="5"/>
  <c r="M58" i="5"/>
  <c r="G60" i="5"/>
  <c r="Y62" i="5"/>
  <c r="V63" i="5"/>
  <c r="G11" i="5"/>
  <c r="G19" i="5"/>
  <c r="G30" i="5"/>
  <c r="G57" i="5"/>
  <c r="Y9" i="5"/>
  <c r="V10" i="5"/>
  <c r="S11" i="5"/>
  <c r="P12" i="5"/>
  <c r="M13" i="5"/>
  <c r="J14" i="5"/>
  <c r="G15" i="5"/>
  <c r="Y17" i="5"/>
  <c r="V18" i="5"/>
  <c r="S19" i="5"/>
  <c r="P20" i="5"/>
  <c r="P23" i="5"/>
  <c r="J25" i="5"/>
  <c r="G26" i="5"/>
  <c r="Y28" i="5"/>
  <c r="V29" i="5"/>
  <c r="S30" i="5"/>
  <c r="P31" i="5"/>
  <c r="M32" i="5"/>
  <c r="J33" i="5"/>
  <c r="G34" i="5"/>
  <c r="Y36" i="5"/>
  <c r="V37" i="5"/>
  <c r="S38" i="5"/>
  <c r="P39" i="5"/>
  <c r="M40" i="5"/>
  <c r="J41" i="5"/>
  <c r="G42" i="5"/>
  <c r="Y44" i="5"/>
  <c r="Y52" i="5"/>
  <c r="Y55" i="5"/>
  <c r="S57" i="5"/>
  <c r="P58" i="5"/>
  <c r="J60" i="5"/>
  <c r="Y63" i="5"/>
  <c r="G38" i="5"/>
  <c r="V11" i="5"/>
  <c r="S12" i="5"/>
  <c r="M14" i="5"/>
  <c r="V19" i="5"/>
  <c r="S20" i="5"/>
  <c r="S23" i="5"/>
  <c r="M25" i="5"/>
  <c r="V30" i="5"/>
  <c r="S31" i="5"/>
  <c r="M33" i="5"/>
  <c r="V38" i="5"/>
  <c r="S39" i="5"/>
  <c r="M41" i="5"/>
  <c r="V57" i="5"/>
  <c r="S58" i="5"/>
  <c r="M60" i="5"/>
  <c r="G9" i="5"/>
  <c r="Y11" i="5"/>
  <c r="V12" i="5"/>
  <c r="P14" i="5"/>
  <c r="M15" i="5"/>
  <c r="J16" i="5"/>
  <c r="G17" i="5"/>
  <c r="Y19" i="5"/>
  <c r="V20" i="5"/>
  <c r="V23" i="5"/>
  <c r="P25" i="5"/>
  <c r="G28" i="5"/>
  <c r="Y30" i="5"/>
  <c r="V31" i="5"/>
  <c r="P33" i="5"/>
  <c r="M34" i="5"/>
  <c r="J35" i="5"/>
  <c r="G36" i="5"/>
  <c r="Y38" i="5"/>
  <c r="V39" i="5"/>
  <c r="P41" i="5"/>
  <c r="M42" i="5"/>
  <c r="J43" i="5"/>
  <c r="G44" i="5"/>
  <c r="D45" i="5"/>
  <c r="U46" i="5"/>
  <c r="U65" i="5" s="1"/>
  <c r="J48" i="5"/>
  <c r="J51" i="5"/>
  <c r="G52" i="5"/>
  <c r="D53" i="5"/>
  <c r="Y53" i="5" s="1"/>
  <c r="G55" i="5"/>
  <c r="Y57" i="5"/>
  <c r="V58" i="5"/>
  <c r="P60" i="5"/>
  <c r="M61" i="5"/>
  <c r="J62" i="5"/>
  <c r="G63" i="5"/>
  <c r="D64" i="5"/>
  <c r="P9" i="5"/>
  <c r="J11" i="5"/>
  <c r="G12" i="5"/>
  <c r="J19" i="5"/>
  <c r="G20" i="5"/>
  <c r="G23" i="5"/>
  <c r="J30" i="5"/>
  <c r="G31" i="5"/>
  <c r="J38" i="5"/>
  <c r="G39" i="5"/>
  <c r="J57" i="5"/>
  <c r="G58" i="5"/>
  <c r="E30" i="4"/>
  <c r="T30" i="4" s="1"/>
  <c r="O46" i="4"/>
  <c r="O65" i="4" s="1"/>
  <c r="K13" i="4"/>
  <c r="W41" i="4"/>
  <c r="Q41" i="4"/>
  <c r="P46" i="4"/>
  <c r="R37" i="4"/>
  <c r="D37" i="4" s="1"/>
  <c r="T41" i="4"/>
  <c r="W44" i="4"/>
  <c r="O21" i="4"/>
  <c r="E13" i="4"/>
  <c r="T13" i="4"/>
  <c r="F21" i="4"/>
  <c r="R9" i="4"/>
  <c r="R12" i="4"/>
  <c r="D12" i="4" s="1"/>
  <c r="Q12" i="4"/>
  <c r="R15" i="4"/>
  <c r="D15" i="4" s="1"/>
  <c r="T16" i="4"/>
  <c r="U46" i="4"/>
  <c r="S26" i="4"/>
  <c r="N28" i="4"/>
  <c r="S29" i="4"/>
  <c r="K30" i="4"/>
  <c r="W30" i="4"/>
  <c r="T31" i="4"/>
  <c r="S32" i="4"/>
  <c r="S36" i="4"/>
  <c r="H39" i="4"/>
  <c r="S42" i="4"/>
  <c r="Q44" i="4"/>
  <c r="M49" i="4"/>
  <c r="S48" i="4"/>
  <c r="W59" i="4"/>
  <c r="E61" i="4"/>
  <c r="N61" i="4" s="1"/>
  <c r="R63" i="4"/>
  <c r="D63" i="4" s="1"/>
  <c r="E51" i="4"/>
  <c r="K51" i="4" s="1"/>
  <c r="T51" i="4"/>
  <c r="L45" i="4"/>
  <c r="T25" i="4"/>
  <c r="T28" i="4"/>
  <c r="G21" i="4"/>
  <c r="S9" i="4"/>
  <c r="T12" i="4"/>
  <c r="E12" i="4"/>
  <c r="E15" i="4"/>
  <c r="H15" i="4" s="1"/>
  <c r="J21" i="4"/>
  <c r="I45" i="4"/>
  <c r="I46" i="4" s="1"/>
  <c r="I65" i="4" s="1"/>
  <c r="V45" i="4"/>
  <c r="R25" i="4"/>
  <c r="D25" i="4" s="1"/>
  <c r="Q25" i="4"/>
  <c r="S35" i="4"/>
  <c r="W39" i="4"/>
  <c r="R41" i="4"/>
  <c r="D41" i="4" s="1"/>
  <c r="T44" i="4"/>
  <c r="D53" i="4"/>
  <c r="S57" i="4"/>
  <c r="W61" i="4"/>
  <c r="Q31" i="4"/>
  <c r="K31" i="4"/>
  <c r="H41" i="4"/>
  <c r="S56" i="4"/>
  <c r="L21" i="4"/>
  <c r="Q14" i="4"/>
  <c r="K15" i="4"/>
  <c r="N16" i="4"/>
  <c r="R17" i="4"/>
  <c r="D17" i="4" s="1"/>
  <c r="K18" i="4"/>
  <c r="R20" i="4"/>
  <c r="D20" i="4" s="1"/>
  <c r="M46" i="4"/>
  <c r="S24" i="4"/>
  <c r="Q30" i="4"/>
  <c r="H31" i="4"/>
  <c r="S34" i="4"/>
  <c r="S37" i="4"/>
  <c r="T39" i="4"/>
  <c r="S40" i="4"/>
  <c r="K44" i="4"/>
  <c r="G45" i="4"/>
  <c r="N59" i="4"/>
  <c r="E62" i="4"/>
  <c r="Q62" i="4" s="1"/>
  <c r="Q28" i="4"/>
  <c r="K59" i="4"/>
  <c r="G64" i="4"/>
  <c r="M21" i="4"/>
  <c r="S11" i="4"/>
  <c r="Q13" i="4"/>
  <c r="H14" i="4"/>
  <c r="S17" i="4"/>
  <c r="N19" i="4"/>
  <c r="S20" i="4"/>
  <c r="C45" i="4"/>
  <c r="C46" i="4" s="1"/>
  <c r="C65" i="4" s="1"/>
  <c r="S27" i="4"/>
  <c r="W28" i="4"/>
  <c r="W31" i="4"/>
  <c r="R33" i="4"/>
  <c r="D33" i="4" s="1"/>
  <c r="N39" i="4"/>
  <c r="K41" i="4"/>
  <c r="E43" i="4"/>
  <c r="T43" i="4"/>
  <c r="Q55" i="4"/>
  <c r="H25" i="4"/>
  <c r="W25" i="4"/>
  <c r="K61" i="4"/>
  <c r="W15" i="4"/>
  <c r="E10" i="4"/>
  <c r="N12" i="4"/>
  <c r="H13" i="4"/>
  <c r="W14" i="4"/>
  <c r="N15" i="4"/>
  <c r="R16" i="4"/>
  <c r="D16" i="4" s="1"/>
  <c r="Q16" i="4"/>
  <c r="K28" i="4"/>
  <c r="W33" i="4"/>
  <c r="Q33" i="4"/>
  <c r="Q39" i="4"/>
  <c r="K39" i="4"/>
  <c r="N44" i="4"/>
  <c r="Q59" i="4"/>
  <c r="K62" i="4"/>
  <c r="E18" i="4"/>
  <c r="T18" i="4"/>
  <c r="E38" i="4"/>
  <c r="T38" i="4" s="1"/>
  <c r="R34" i="4"/>
  <c r="D34" i="4" s="1"/>
  <c r="E60" i="4"/>
  <c r="K60" i="4" s="1"/>
  <c r="T14" i="4"/>
  <c r="Q19" i="4"/>
  <c r="H19" i="4"/>
  <c r="R23" i="4"/>
  <c r="F45" i="4"/>
  <c r="N25" i="4"/>
  <c r="R32" i="4"/>
  <c r="D32" i="4" s="1"/>
  <c r="N41" i="4"/>
  <c r="R42" i="4"/>
  <c r="D42" i="4" s="1"/>
  <c r="J46" i="4"/>
  <c r="E52" i="4"/>
  <c r="N52" i="4" s="1"/>
  <c r="T52" i="4"/>
  <c r="E55" i="4"/>
  <c r="U64" i="4"/>
  <c r="E59" i="4"/>
  <c r="H59" i="4" s="1"/>
  <c r="T59" i="4"/>
  <c r="Q61" i="4"/>
  <c r="K14" i="4"/>
  <c r="P21" i="4"/>
  <c r="S23" i="4"/>
  <c r="F49" i="4"/>
  <c r="R49" i="4" s="1"/>
  <c r="D49" i="4" s="1"/>
  <c r="V49" i="4"/>
  <c r="Q51" i="4"/>
  <c r="G53" i="4"/>
  <c r="R55" i="4"/>
  <c r="S58" i="4"/>
  <c r="M64" i="4"/>
  <c r="H10" i="4"/>
  <c r="H18" i="4"/>
  <c r="H43" i="4"/>
  <c r="G49" i="4"/>
  <c r="R51" i="4"/>
  <c r="D51" i="4" s="1"/>
  <c r="S63" i="4"/>
  <c r="V64" i="4"/>
  <c r="H61" i="4"/>
  <c r="L66" i="2"/>
  <c r="E66" i="2"/>
  <c r="N54" i="2"/>
  <c r="J47" i="2"/>
  <c r="J66" i="2" s="1"/>
  <c r="K66" i="2" s="1"/>
  <c r="L65" i="2"/>
  <c r="M65" i="2"/>
  <c r="N24" i="2"/>
  <c r="E22" i="2"/>
  <c r="E47" i="2" s="1"/>
  <c r="M22" i="2"/>
  <c r="L53" i="2"/>
  <c r="L54" i="2" s="1"/>
  <c r="H22" i="2"/>
  <c r="H47" i="2" s="1"/>
  <c r="F45" i="1"/>
  <c r="F65" i="1" s="1"/>
  <c r="P67" i="6" l="1"/>
  <c r="O67" i="6"/>
  <c r="P45" i="5"/>
  <c r="P46" i="5" s="1"/>
  <c r="D46" i="5"/>
  <c r="S45" i="5"/>
  <c r="S46" i="5" s="1"/>
  <c r="M45" i="5"/>
  <c r="M46" i="5" s="1"/>
  <c r="J45" i="5"/>
  <c r="J46" i="5" s="1"/>
  <c r="P64" i="5"/>
  <c r="D65" i="5"/>
  <c r="S64" i="5"/>
  <c r="M64" i="5"/>
  <c r="J64" i="5"/>
  <c r="P53" i="5"/>
  <c r="S53" i="5"/>
  <c r="J53" i="5"/>
  <c r="M53" i="5"/>
  <c r="G64" i="5"/>
  <c r="Y45" i="5"/>
  <c r="Y46" i="5" s="1"/>
  <c r="V53" i="5"/>
  <c r="G53" i="5"/>
  <c r="G45" i="5"/>
  <c r="G46" i="5" s="1"/>
  <c r="V64" i="5"/>
  <c r="V45" i="5"/>
  <c r="V46" i="5" s="1"/>
  <c r="P65" i="4"/>
  <c r="W51" i="4"/>
  <c r="E58" i="4"/>
  <c r="H55" i="4"/>
  <c r="K55" i="4"/>
  <c r="T55" i="4"/>
  <c r="N10" i="4"/>
  <c r="Q10" i="4"/>
  <c r="W60" i="4"/>
  <c r="T20" i="4"/>
  <c r="E20" i="4"/>
  <c r="E34" i="4"/>
  <c r="T34" i="4"/>
  <c r="E57" i="4"/>
  <c r="T57" i="4"/>
  <c r="L46" i="4"/>
  <c r="L65" i="4" s="1"/>
  <c r="U65" i="4" s="1"/>
  <c r="E32" i="4"/>
  <c r="K38" i="4"/>
  <c r="N51" i="4"/>
  <c r="S49" i="4"/>
  <c r="R64" i="4"/>
  <c r="D55" i="4"/>
  <c r="D64" i="4" s="1"/>
  <c r="S64" i="4"/>
  <c r="T60" i="4"/>
  <c r="N18" i="4"/>
  <c r="Q18" i="4"/>
  <c r="T62" i="4"/>
  <c r="G46" i="4"/>
  <c r="W18" i="4"/>
  <c r="V46" i="4"/>
  <c r="N60" i="4"/>
  <c r="D9" i="4"/>
  <c r="R21" i="4"/>
  <c r="D21" i="4" s="1"/>
  <c r="K52" i="4"/>
  <c r="R45" i="4"/>
  <c r="D23" i="4"/>
  <c r="Q60" i="4"/>
  <c r="Q52" i="4"/>
  <c r="W43" i="4"/>
  <c r="Q43" i="4"/>
  <c r="E24" i="4"/>
  <c r="T24" i="4"/>
  <c r="T56" i="4"/>
  <c r="E56" i="4"/>
  <c r="E42" i="4"/>
  <c r="T42" i="4"/>
  <c r="E29" i="4"/>
  <c r="W13" i="4"/>
  <c r="N13" i="4"/>
  <c r="S53" i="4"/>
  <c r="H60" i="4"/>
  <c r="E40" i="4"/>
  <c r="T40" i="4"/>
  <c r="E35" i="4"/>
  <c r="E9" i="4"/>
  <c r="S21" i="4"/>
  <c r="H52" i="4"/>
  <c r="V65" i="4"/>
  <c r="E27" i="4"/>
  <c r="T27" i="4" s="1"/>
  <c r="H51" i="4"/>
  <c r="E37" i="4"/>
  <c r="T15" i="4"/>
  <c r="N55" i="4"/>
  <c r="W55" i="4"/>
  <c r="F46" i="4"/>
  <c r="F65" i="4" s="1"/>
  <c r="R65" i="4" s="1"/>
  <c r="E17" i="4"/>
  <c r="T17" i="4" s="1"/>
  <c r="E63" i="4"/>
  <c r="T63" i="4"/>
  <c r="S45" i="4"/>
  <c r="E23" i="4"/>
  <c r="J65" i="4"/>
  <c r="W38" i="4"/>
  <c r="N38" i="4"/>
  <c r="H38" i="4"/>
  <c r="E11" i="4"/>
  <c r="M65" i="4"/>
  <c r="N43" i="4"/>
  <c r="N62" i="4"/>
  <c r="W52" i="4"/>
  <c r="Q38" i="4"/>
  <c r="W10" i="4"/>
  <c r="N30" i="4"/>
  <c r="H30" i="4"/>
  <c r="H62" i="4"/>
  <c r="K43" i="4"/>
  <c r="T10" i="4"/>
  <c r="W62" i="4"/>
  <c r="K12" i="4"/>
  <c r="H12" i="4"/>
  <c r="W12" i="4"/>
  <c r="T61" i="4"/>
  <c r="T48" i="4"/>
  <c r="E48" i="4"/>
  <c r="E36" i="4"/>
  <c r="E26" i="4"/>
  <c r="T26" i="4"/>
  <c r="K10" i="4"/>
  <c r="Q15" i="4"/>
  <c r="M47" i="2"/>
  <c r="N47" i="2" s="1"/>
  <c r="N22" i="2"/>
  <c r="N65" i="2"/>
  <c r="M65" i="5" l="1"/>
  <c r="P65" i="5"/>
  <c r="S65" i="5"/>
  <c r="G65" i="5"/>
  <c r="Y65" i="5"/>
  <c r="J65" i="5"/>
  <c r="V65" i="5"/>
  <c r="W35" i="4"/>
  <c r="Q35" i="4"/>
  <c r="H35" i="4"/>
  <c r="K35" i="4"/>
  <c r="N35" i="4"/>
  <c r="N32" i="4"/>
  <c r="H32" i="4"/>
  <c r="W32" i="4"/>
  <c r="Q32" i="4"/>
  <c r="K32" i="4"/>
  <c r="K9" i="4"/>
  <c r="N9" i="4"/>
  <c r="W9" i="4"/>
  <c r="H9" i="4"/>
  <c r="Q9" i="4"/>
  <c r="K56" i="4"/>
  <c r="N56" i="4"/>
  <c r="W56" i="4"/>
  <c r="Q56" i="4"/>
  <c r="H56" i="4"/>
  <c r="K29" i="4"/>
  <c r="W29" i="4"/>
  <c r="N29" i="4"/>
  <c r="Q29" i="4"/>
  <c r="H29" i="4"/>
  <c r="K23" i="4"/>
  <c r="N23" i="4"/>
  <c r="H23" i="4"/>
  <c r="W23" i="4"/>
  <c r="Q23" i="4"/>
  <c r="H24" i="4"/>
  <c r="W24" i="4"/>
  <c r="K24" i="4"/>
  <c r="N24" i="4"/>
  <c r="Q24" i="4"/>
  <c r="K58" i="4"/>
  <c r="H58" i="4"/>
  <c r="N58" i="4"/>
  <c r="Q58" i="4"/>
  <c r="W58" i="4"/>
  <c r="K17" i="4"/>
  <c r="W17" i="4"/>
  <c r="N17" i="4"/>
  <c r="Q17" i="4"/>
  <c r="H17" i="4"/>
  <c r="T35" i="4"/>
  <c r="D45" i="4"/>
  <c r="D46" i="4" s="1"/>
  <c r="D65" i="4" s="1"/>
  <c r="R46" i="4"/>
  <c r="T32" i="4"/>
  <c r="K20" i="4"/>
  <c r="W20" i="4"/>
  <c r="H20" i="4"/>
  <c r="Q20" i="4"/>
  <c r="N20" i="4"/>
  <c r="T29" i="4"/>
  <c r="N26" i="4"/>
  <c r="W26" i="4"/>
  <c r="Q26" i="4"/>
  <c r="H26" i="4"/>
  <c r="K26" i="4"/>
  <c r="Q11" i="4"/>
  <c r="H11" i="4"/>
  <c r="W11" i="4"/>
  <c r="N11" i="4"/>
  <c r="K11" i="4"/>
  <c r="T23" i="4"/>
  <c r="N40" i="4"/>
  <c r="H40" i="4"/>
  <c r="W40" i="4"/>
  <c r="K40" i="4"/>
  <c r="Q40" i="4"/>
  <c r="G65" i="4"/>
  <c r="T58" i="4"/>
  <c r="W27" i="4"/>
  <c r="Q27" i="4"/>
  <c r="K27" i="4"/>
  <c r="N27" i="4"/>
  <c r="H27" i="4"/>
  <c r="H36" i="4"/>
  <c r="N36" i="4"/>
  <c r="Q36" i="4"/>
  <c r="K36" i="4"/>
  <c r="W36" i="4"/>
  <c r="T11" i="4"/>
  <c r="E45" i="4"/>
  <c r="S46" i="4"/>
  <c r="W42" i="4"/>
  <c r="N42" i="4"/>
  <c r="K42" i="4"/>
  <c r="H42" i="4"/>
  <c r="Q42" i="4"/>
  <c r="E49" i="4"/>
  <c r="T49" i="4"/>
  <c r="K57" i="4"/>
  <c r="H57" i="4"/>
  <c r="W57" i="4"/>
  <c r="N57" i="4"/>
  <c r="Q57" i="4"/>
  <c r="T36" i="4"/>
  <c r="K37" i="4"/>
  <c r="W37" i="4"/>
  <c r="H37" i="4"/>
  <c r="Q37" i="4"/>
  <c r="N37" i="4"/>
  <c r="E21" i="4"/>
  <c r="K48" i="4"/>
  <c r="W48" i="4"/>
  <c r="Q48" i="4"/>
  <c r="N48" i="4"/>
  <c r="H48" i="4"/>
  <c r="N63" i="4"/>
  <c r="Q63" i="4"/>
  <c r="H63" i="4"/>
  <c r="W63" i="4"/>
  <c r="K63" i="4"/>
  <c r="T37" i="4"/>
  <c r="T9" i="4"/>
  <c r="E53" i="4"/>
  <c r="T53" i="4"/>
  <c r="W34" i="4"/>
  <c r="N34" i="4"/>
  <c r="H34" i="4"/>
  <c r="Q34" i="4"/>
  <c r="K34" i="4"/>
  <c r="E64" i="4"/>
  <c r="M66" i="2"/>
  <c r="N66" i="2" s="1"/>
  <c r="K64" i="4" l="1"/>
  <c r="Q64" i="4"/>
  <c r="W64" i="4"/>
  <c r="N64" i="4"/>
  <c r="H64" i="4"/>
  <c r="W21" i="4"/>
  <c r="K21" i="4"/>
  <c r="H21" i="4"/>
  <c r="N21" i="4"/>
  <c r="Q21" i="4"/>
  <c r="Q53" i="4"/>
  <c r="W53" i="4"/>
  <c r="K53" i="4"/>
  <c r="N53" i="4"/>
  <c r="H53" i="4"/>
  <c r="E46" i="4"/>
  <c r="N45" i="4"/>
  <c r="Q45" i="4"/>
  <c r="K45" i="4"/>
  <c r="H45" i="4"/>
  <c r="W45" i="4"/>
  <c r="T64" i="4"/>
  <c r="S65" i="4"/>
  <c r="K49" i="4"/>
  <c r="Q49" i="4"/>
  <c r="N49" i="4"/>
  <c r="H49" i="4"/>
  <c r="W49" i="4"/>
  <c r="T45" i="4"/>
  <c r="T46" i="4"/>
  <c r="T21" i="4"/>
  <c r="E65" i="4" l="1"/>
  <c r="Q46" i="4"/>
  <c r="K46" i="4"/>
  <c r="N46" i="4"/>
  <c r="H46" i="4"/>
  <c r="W46" i="4"/>
  <c r="T65" i="4"/>
  <c r="K65" i="4" l="1"/>
  <c r="Q65" i="4"/>
  <c r="N65" i="4"/>
  <c r="W65" i="4"/>
  <c r="H65" i="4"/>
</calcChain>
</file>

<file path=xl/sharedStrings.xml><?xml version="1.0" encoding="utf-8"?>
<sst xmlns="http://schemas.openxmlformats.org/spreadsheetml/2006/main" count="1800" uniqueCount="288">
  <si>
    <t>RAJASTHAN STATE LEVEL BANKERS' COMMITTEE</t>
  </si>
  <si>
    <t>CONVENOR : BANK OF BARODA</t>
  </si>
  <si>
    <t>BANKWISE BRANCH NETWORK</t>
  </si>
  <si>
    <t>Annexure- 1</t>
  </si>
  <si>
    <t>Sr. No.</t>
  </si>
  <si>
    <t>Banks</t>
  </si>
  <si>
    <t>Rural</t>
  </si>
  <si>
    <t>Semi Urban</t>
  </si>
  <si>
    <t>Urban</t>
  </si>
  <si>
    <t>Total</t>
  </si>
  <si>
    <t>ATMs</t>
  </si>
  <si>
    <t>Onsite ATMs</t>
  </si>
  <si>
    <t>NATIONALIZED BANKS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</si>
  <si>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</si>
  <si>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</si>
  <si>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</si>
  <si>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</si>
  <si>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</si>
  <si>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</si>
  <si>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</si>
  <si>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</si>
  <si>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</si>
  <si>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</si>
  <si>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</si>
  <si>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</si>
  <si>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A</t>
  </si>
  <si>
    <t>Sub Total</t>
  </si>
  <si>
    <t>OLD PRIVATE SECTOR BANKS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</si>
  <si>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</si>
  <si>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</si>
  <si>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</si>
  <si>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</si>
  <si>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</si>
  <si>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</si>
  <si>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</si>
  <si>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</si>
  <si>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</si>
  <si>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</si>
  <si>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</si>
  <si>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</si>
  <si>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</si>
  <si>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</si>
  <si>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</si>
  <si>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</si>
  <si>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</si>
  <si>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</si>
  <si>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</si>
  <si>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</si>
  <si>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</si>
  <si>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THE NAINITAL BANK LTD</t>
  </si>
  <si>
    <t>C</t>
  </si>
  <si>
    <t>D</t>
  </si>
  <si>
    <t>TOTAL COM. BANKS</t>
  </si>
  <si>
    <t>REGIONAL RURAL BANKS</t>
  </si>
  <si>
    <t>RAJASTHAN GRAMIN BANK</t>
  </si>
  <si>
    <t>E</t>
  </si>
  <si>
    <t>COOPERATIVE SECTOR BANKS</t>
  </si>
  <si>
    <t>Rajasthan State Cooperative Bank</t>
  </si>
  <si>
    <t>Rajasthan State Land Development Bank</t>
  </si>
  <si>
    <t>F</t>
  </si>
  <si>
    <t>Small Finance Bank</t>
  </si>
  <si>
    <t>AU SMALL FIN.BANK</t>
  </si>
  <si>
    <t>EQUITAS SMALL FIN. BANK</t>
  </si>
  <si>
    <t>JANA SMALL FIN. BANK</t>
  </si>
  <si>
    <t>UJJIVAN SMALL FIN. BANK</t>
  </si>
  <si>
    <t>UTKARSH SMALL FIN. BANK</t>
  </si>
  <si>
    <t>CAPITAL SMALL FIN. BANK</t>
  </si>
  <si>
    <t>UNITY SMALL FINANCE BANK</t>
  </si>
  <si>
    <t>FINO PAYMENTS BANK</t>
  </si>
  <si>
    <t>ESAF SMALL FIN. BANK</t>
  </si>
  <si>
    <t>SURYODAY SMALL FIN. BANK</t>
  </si>
  <si>
    <t>G</t>
  </si>
  <si>
    <t>Grand Total</t>
  </si>
  <si>
    <t>BANKWISE DEPOSIT, ADVANCE, C:D RATIO</t>
  </si>
  <si>
    <t>Amt in Rs. Lacs</t>
  </si>
  <si>
    <t>Annexure- 2</t>
  </si>
  <si>
    <t>Deposit</t>
  </si>
  <si>
    <t>Advance</t>
  </si>
  <si>
    <t>CD Ratio</t>
  </si>
  <si>
    <t xml:space="preserve"> PRIVATE SECTOR BANKS</t>
  </si>
  <si>
    <t>B</t>
  </si>
  <si>
    <t>TOTAL COM. BANK</t>
  </si>
  <si>
    <t>SMALL FINANCE BANK</t>
  </si>
  <si>
    <t>DISTRICTWISE DEPOSIT, ADVANCE, C:D RATIO</t>
  </si>
  <si>
    <t>Annexure- 3</t>
  </si>
  <si>
    <t>Sr. no.</t>
  </si>
  <si>
    <t>District</t>
  </si>
  <si>
    <t>AJMER</t>
  </si>
  <si>
    <t>ALWAR</t>
  </si>
  <si>
    <t>Balotra</t>
  </si>
  <si>
    <t>BANSWARA</t>
  </si>
  <si>
    <t>BARAN</t>
  </si>
  <si>
    <t>BARMER</t>
  </si>
  <si>
    <t>Beawar</t>
  </si>
  <si>
    <t>BHARATPUR</t>
  </si>
  <si>
    <t>BHILWARA</t>
  </si>
  <si>
    <t>BIKANER</t>
  </si>
  <si>
    <t>BUNDI</t>
  </si>
  <si>
    <t>CHITTORGARH</t>
  </si>
  <si>
    <t>CHURU</t>
  </si>
  <si>
    <t>DAUSA</t>
  </si>
  <si>
    <t>Deeg</t>
  </si>
  <si>
    <t>DHOLPUR</t>
  </si>
  <si>
    <t>Didwana Kuchaman</t>
  </si>
  <si>
    <t>DUNGARPUR</t>
  </si>
  <si>
    <t>GANGANAGAR</t>
  </si>
  <si>
    <t>HANUMANGARH</t>
  </si>
  <si>
    <t>JAIPUR</t>
  </si>
  <si>
    <t>JAISALMER</t>
  </si>
  <si>
    <t>JALORE</t>
  </si>
  <si>
    <t>JHALAWAR</t>
  </si>
  <si>
    <t>JHUNJHUNU</t>
  </si>
  <si>
    <t>JODHPUR</t>
  </si>
  <si>
    <t>KARAULI</t>
  </si>
  <si>
    <t>Khairthal-Tijara</t>
  </si>
  <si>
    <t>KOTA</t>
  </si>
  <si>
    <t>Kotputli-Behror</t>
  </si>
  <si>
    <t>NAGAUR</t>
  </si>
  <si>
    <t>PALI</t>
  </si>
  <si>
    <t>Phalodi</t>
  </si>
  <si>
    <t>PRATAPGARH</t>
  </si>
  <si>
    <t>RAJSAMAND</t>
  </si>
  <si>
    <t>Salumbar</t>
  </si>
  <si>
    <t>SAWAI MADHOPUR</t>
  </si>
  <si>
    <t>SIKAR</t>
  </si>
  <si>
    <t>SIROHI</t>
  </si>
  <si>
    <t>TONK</t>
  </si>
  <si>
    <t>UDAIPUR</t>
  </si>
  <si>
    <t>BANKWISE KEY BUSINESS PARAMETERS</t>
  </si>
  <si>
    <t>Annexure- 4</t>
  </si>
  <si>
    <t>Total Deposit</t>
  </si>
  <si>
    <t>Agriculture</t>
  </si>
  <si>
    <t>%</t>
  </si>
  <si>
    <t>Mse</t>
  </si>
  <si>
    <t>Me</t>
  </si>
  <si>
    <t>Ops</t>
  </si>
  <si>
    <t>Tps</t>
  </si>
  <si>
    <t>Nps</t>
  </si>
  <si>
    <t>A/C</t>
  </si>
  <si>
    <t>AMT</t>
  </si>
  <si>
    <t>BANKWISE OUTSTANDING UNDER SPECIAL CATEGORIES</t>
  </si>
  <si>
    <t>Sr No.</t>
  </si>
  <si>
    <t>Woman</t>
  </si>
  <si>
    <t>WEAKER SECTION</t>
  </si>
  <si>
    <t>MINORITY COMMUNITIES</t>
  </si>
  <si>
    <t>SC</t>
  </si>
  <si>
    <t>ST</t>
  </si>
  <si>
    <t>DRI</t>
  </si>
  <si>
    <t>SMALL FARMERS &amp; MARGINAL FARMERS</t>
  </si>
  <si>
    <t>PRIVATE SECTOR BANKS</t>
  </si>
  <si>
    <t>SMALL FINANCE BANKS</t>
  </si>
  <si>
    <t>BANKWISE OUTSTANDING UNDER AGRICULTURE</t>
  </si>
  <si>
    <t>Farm Credit</t>
  </si>
  <si>
    <t>Total for Farm Credit</t>
  </si>
  <si>
    <t>Agriculture Infrastructure</t>
  </si>
  <si>
    <t>Ancillary Activities</t>
  </si>
  <si>
    <t>Total Agriculture</t>
  </si>
  <si>
    <t>Short Term/ Crop Production (KCC)</t>
  </si>
  <si>
    <t>Term Loan</t>
  </si>
  <si>
    <t>KCC - WC for AH and Fisheries</t>
  </si>
  <si>
    <t>Fingrowth Co-operative Bank Ltd</t>
  </si>
  <si>
    <t>Annexure- 6</t>
  </si>
  <si>
    <t>OUTSTANDING CREDIT TO MSME</t>
  </si>
  <si>
    <t>Small Enterprises</t>
  </si>
  <si>
    <t>Others under MSMEs</t>
  </si>
  <si>
    <t>Medium Enterprises</t>
  </si>
  <si>
    <t>Total for MSME</t>
  </si>
  <si>
    <t>Annexure- 7</t>
  </si>
  <si>
    <t>OUTSTANDING CREDIT TO OTHER PRIORITY SECTOR</t>
  </si>
  <si>
    <t>Export Credit</t>
  </si>
  <si>
    <t>Education</t>
  </si>
  <si>
    <t>Housing</t>
  </si>
  <si>
    <t>Renewable Energy</t>
  </si>
  <si>
    <t>Others</t>
  </si>
  <si>
    <t>Social Infrastructure</t>
  </si>
  <si>
    <t>Other Priority Sector</t>
  </si>
  <si>
    <t>Annexure- 8</t>
  </si>
  <si>
    <t>OUTSTANDING CREDIT TO NON-PRIORITY SECTOR</t>
  </si>
  <si>
    <t>Personal Loan</t>
  </si>
  <si>
    <t>Total Non Priority Sector</t>
  </si>
  <si>
    <t>Annexure- 9</t>
  </si>
  <si>
    <t>BANKWISE ANNUAL CREDIT PLAN ACHIEVEMENT- PRIORITY SECTOR</t>
  </si>
  <si>
    <t>Amt. in Rs. Lacs</t>
  </si>
  <si>
    <t>MSME</t>
  </si>
  <si>
    <t>Total Priority Sector</t>
  </si>
  <si>
    <t>Out of Total priority sector under Weaker Section</t>
  </si>
  <si>
    <t>MSEs</t>
  </si>
  <si>
    <t>Medium Enterprises (ME)</t>
  </si>
  <si>
    <t>PUBLIC SECTOR BANK</t>
  </si>
  <si>
    <t>(Amt. in Rs. Lacs)</t>
  </si>
  <si>
    <t>Short Term/ Crop Production</t>
  </si>
  <si>
    <t xml:space="preserve">Micro Enterprises (Khadi and Village) </t>
  </si>
  <si>
    <t xml:space="preserve">Small Enterprises </t>
  </si>
  <si>
    <t>The Nainital Bank Ltd</t>
  </si>
  <si>
    <t>ICICI Bank</t>
  </si>
  <si>
    <t>IDBI Bank</t>
  </si>
  <si>
    <t>Bandhan Bank</t>
  </si>
  <si>
    <t>HDFC Bank</t>
  </si>
  <si>
    <t>IndusInd Bank</t>
  </si>
  <si>
    <t>AXIS Bank</t>
  </si>
  <si>
    <t>Yes Bank</t>
  </si>
  <si>
    <t>DCB Bank</t>
  </si>
  <si>
    <t>Annexure- 10</t>
  </si>
  <si>
    <t>Total Other Priority Sector</t>
  </si>
  <si>
    <t>Weaker Section</t>
  </si>
  <si>
    <t>BANKWISE ANNUAL CREDIT PLAN ACHIEVEMENT- NON-PRIORITY SECTOR</t>
  </si>
  <si>
    <t xml:space="preserve">Amt in Lacs </t>
  </si>
  <si>
    <t>AGRICULTURE</t>
  </si>
  <si>
    <t>OTHER PRIORITY SECTOR</t>
  </si>
  <si>
    <t>TOTAL PRIORITY SECTOR</t>
  </si>
  <si>
    <t>Target</t>
  </si>
  <si>
    <t>Achievement</t>
  </si>
  <si>
    <t>PUBLIC SECTOR BANKS</t>
  </si>
  <si>
    <t>State Bank Of India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</si>
  <si>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</si>
  <si>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</si>
  <si>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</si>
  <si>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</si>
  <si>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</si>
  <si>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</si>
  <si>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</si>
  <si>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</si>
  <si>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UCO Bank</t>
  </si>
  <si>
    <t>Union Bank Of India</t>
  </si>
  <si>
    <t>Karur Vysya Bank</t>
  </si>
  <si>
    <t>RBL Bank</t>
  </si>
  <si>
    <t>Annexure - 11</t>
  </si>
  <si>
    <t>DISTRICTWISE ANNUAL CREDIT PLAN ACHIEVEMENT- PRIORITY SECTOR</t>
  </si>
  <si>
    <t xml:space="preserve">Amt in Rs. Lacs </t>
  </si>
  <si>
    <t>Annexure -12</t>
  </si>
  <si>
    <t xml:space="preserve">OTHER PRIORTIY SECTOR </t>
  </si>
  <si>
    <t>MSE</t>
  </si>
  <si>
    <t>Achivement</t>
  </si>
  <si>
    <t>Ajmer</t>
  </si>
  <si>
    <t>Alwar</t>
  </si>
  <si>
    <t>Banswara</t>
  </si>
  <si>
    <t>Baran</t>
  </si>
  <si>
    <t>Barmer</t>
  </si>
  <si>
    <t>Bharatpur</t>
  </si>
  <si>
    <t>Bhilwara</t>
  </si>
  <si>
    <t>Bikaner</t>
  </si>
  <si>
    <t>Bundi</t>
  </si>
  <si>
    <t>Chittorgarh</t>
  </si>
  <si>
    <t>Churu</t>
  </si>
  <si>
    <t>Dausa</t>
  </si>
  <si>
    <t>Dholpur</t>
  </si>
  <si>
    <t>Dungarpur</t>
  </si>
  <si>
    <t>Hanumangarh</t>
  </si>
  <si>
    <t>Jaipur</t>
  </si>
  <si>
    <t>Jaisalmer</t>
  </si>
  <si>
    <t>Jalore</t>
  </si>
  <si>
    <t>Jhalawar</t>
  </si>
  <si>
    <t>Jhunjhunu</t>
  </si>
  <si>
    <t>Jodhpur</t>
  </si>
  <si>
    <t>Karauli</t>
  </si>
  <si>
    <t>Kota</t>
  </si>
  <si>
    <t>Nagaur</t>
  </si>
  <si>
    <t>Pali</t>
  </si>
  <si>
    <t>Pratapgarh</t>
  </si>
  <si>
    <t>Rajsamand</t>
  </si>
  <si>
    <t>Sawai Madhopur</t>
  </si>
  <si>
    <t>Sikar</t>
  </si>
  <si>
    <t>Sirohi</t>
  </si>
  <si>
    <t>Tonk</t>
  </si>
  <si>
    <t>Udaipur</t>
  </si>
  <si>
    <t xml:space="preserve">OTHER PRIORITY SECTOR </t>
  </si>
  <si>
    <t>Out of total Priority Sector under Weaker Section</t>
  </si>
  <si>
    <t>Annexure- 12</t>
  </si>
  <si>
    <t>DISTRICTWISE ANNUAL CREDIT PLAN ACHIEVEMENT- AGRICULTURE SECTOR</t>
  </si>
  <si>
    <t>DISTRICTWISE ANNUAL CREDIT PLAN ACHIEVEMENT - MSME SECTOR</t>
  </si>
  <si>
    <t>Micro Enterprises(Khadi and Village)</t>
  </si>
  <si>
    <t>DISTRICTWISE ANNUAL CREDIT PLAN ACHIEVEMENT- OTHER PRIORITY SECTOR</t>
  </si>
  <si>
    <t>DISTRICTWISE ANNUAL CREDIT PLAN ACHIEVEMENT- NON-PRIORITY SECTOR</t>
  </si>
  <si>
    <t>Annexure- 5</t>
  </si>
  <si>
    <t xml:space="preserve">Micro Enterprises ( Incl. Khadi and Village Industries) </t>
  </si>
  <si>
    <t>As on 30th June 2026</t>
  </si>
  <si>
    <t>As On 30th June 2026</t>
  </si>
  <si>
    <t xml:space="preserve">BALOTRA </t>
  </si>
  <si>
    <t>BEAWAR</t>
  </si>
  <si>
    <t>DEEG</t>
  </si>
  <si>
    <t>DIDWANA-KUCHAMAN</t>
  </si>
  <si>
    <t>SRI GANGANAGAR</t>
  </si>
  <si>
    <t>KHAIRTHAL-TIJARA</t>
  </si>
  <si>
    <t>KOTPUTLI-BEHROR</t>
  </si>
  <si>
    <t>PHALODI</t>
  </si>
  <si>
    <t>SALUMBER</t>
  </si>
  <si>
    <t>S No</t>
  </si>
  <si>
    <t>Sri Ganganagar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</si>
</sst>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rgb="FF232323"/>
      <name val="Arial"/>
      <family val="2"/>
    </font>
    <font>
      <b/>
      <sz val="12"/>
      <color rgb="FF232323"/>
      <name val="Arial"/>
      <family val="2"/>
    </font>
    <font>
      <b/>
      <sz val="12"/>
      <color rgb="FF000000"/>
      <name val="Arial"/>
      <family val="2"/>
    </font>
    <font>
      <b/>
      <sz val="11"/>
      <color rgb="FF232323"/>
      <name val="Arial"/>
      <family val="2"/>
    </font>
    <font>
      <sz val="11"/>
      <color rgb="FF232323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216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/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1" xfId="0" applyFont="1" applyBorder="1"/>
    <xf numFmtId="0" fontId="4" fillId="0" borderId="1" xfId="0" applyFont="1" applyBorder="1" applyAlignment="1">
      <alignment vertical="center"/>
    </xf>
    <xf numFmtId="0" fontId="7" fillId="0" borderId="1" xfId="0" applyFont="1" applyBorder="1"/>
    <xf numFmtId="0" fontId="1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" fontId="4" fillId="0" borderId="2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1" fontId="2" fillId="0" borderId="2" xfId="0" applyNumberFormat="1" applyFont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1" xfId="0" applyFont="1" applyBorder="1"/>
    <xf numFmtId="1" fontId="5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1" fontId="7" fillId="0" borderId="0" xfId="0" applyNumberFormat="1" applyFont="1"/>
    <xf numFmtId="1" fontId="12" fillId="0" borderId="0" xfId="0" applyNumberFormat="1" applyFont="1"/>
    <xf numFmtId="1" fontId="10" fillId="0" borderId="1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/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right" vertical="center"/>
    </xf>
    <xf numFmtId="1" fontId="12" fillId="0" borderId="2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2" fontId="14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1" applyNumberFormat="1" applyFont="1" applyBorder="1" applyAlignment="1" applyProtection="1">
      <alignment horizontal="right" vertical="center" wrapText="1"/>
      <protection locked="0"/>
    </xf>
    <xf numFmtId="2" fontId="7" fillId="0" borderId="1" xfId="0" applyNumberFormat="1" applyFont="1" applyBorder="1" applyAlignment="1">
      <alignment horizontal="right" vertical="center" wrapText="1"/>
    </xf>
    <xf numFmtId="1" fontId="7" fillId="0" borderId="1" xfId="1" applyNumberFormat="1" applyFont="1" applyBorder="1" applyAlignment="1" applyProtection="1">
      <alignment horizontal="right" vertical="center"/>
      <protection locked="0"/>
    </xf>
    <xf numFmtId="1" fontId="7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1" fontId="12" fillId="0" borderId="1" xfId="1" applyNumberFormat="1" applyFont="1" applyBorder="1" applyAlignment="1" applyProtection="1">
      <alignment horizontal="right" vertical="center"/>
      <protection locked="0"/>
    </xf>
    <xf numFmtId="2" fontId="12" fillId="0" borderId="1" xfId="0" applyNumberFormat="1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vertical="center"/>
    </xf>
    <xf numFmtId="1" fontId="11" fillId="0" borderId="1" xfId="1" applyNumberFormat="1" applyFont="1" applyBorder="1" applyAlignment="1" applyProtection="1">
      <alignment horizontal="right" vertical="center"/>
      <protection locked="0"/>
    </xf>
    <xf numFmtId="2" fontId="11" fillId="0" borderId="1" xfId="1" applyNumberFormat="1" applyFont="1" applyBorder="1" applyAlignment="1" applyProtection="1">
      <alignment horizontal="right" vertical="center"/>
      <protection locked="0"/>
    </xf>
    <xf numFmtId="1" fontId="12" fillId="0" borderId="1" xfId="0" applyNumberFormat="1" applyFont="1" applyBorder="1" applyAlignment="1">
      <alignment horizontal="right" vertical="center"/>
    </xf>
    <xf numFmtId="1" fontId="13" fillId="0" borderId="1" xfId="1" applyNumberFormat="1" applyFont="1" applyBorder="1" applyAlignment="1" applyProtection="1">
      <alignment horizontal="right" vertical="center"/>
      <protection locked="0"/>
    </xf>
    <xf numFmtId="1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1" fontId="16" fillId="0" borderId="1" xfId="0" applyNumberFormat="1" applyFont="1" applyBorder="1" applyAlignment="1">
      <alignment wrapText="1"/>
    </xf>
    <xf numFmtId="2" fontId="16" fillId="0" borderId="1" xfId="0" applyNumberFormat="1" applyFont="1" applyBorder="1" applyAlignment="1">
      <alignment wrapText="1"/>
    </xf>
    <xf numFmtId="2" fontId="16" fillId="0" borderId="6" xfId="0" applyNumberFormat="1" applyFont="1" applyBorder="1" applyAlignment="1">
      <alignment wrapText="1"/>
    </xf>
    <xf numFmtId="1" fontId="16" fillId="0" borderId="1" xfId="0" applyNumberFormat="1" applyFont="1" applyBorder="1"/>
    <xf numFmtId="2" fontId="16" fillId="0" borderId="1" xfId="0" applyNumberFormat="1" applyFont="1" applyBorder="1"/>
    <xf numFmtId="1" fontId="15" fillId="0" borderId="1" xfId="0" applyNumberFormat="1" applyFont="1" applyBorder="1"/>
    <xf numFmtId="2" fontId="15" fillId="0" borderId="1" xfId="0" applyNumberFormat="1" applyFont="1" applyBorder="1" applyAlignment="1">
      <alignment wrapText="1"/>
    </xf>
    <xf numFmtId="2" fontId="15" fillId="0" borderId="6" xfId="0" applyNumberFormat="1" applyFont="1" applyBorder="1" applyAlignment="1">
      <alignment wrapText="1"/>
    </xf>
    <xf numFmtId="2" fontId="15" fillId="0" borderId="1" xfId="0" applyNumberFormat="1" applyFont="1" applyBorder="1"/>
    <xf numFmtId="0" fontId="7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right" vertical="top" wrapText="1"/>
    </xf>
    <xf numFmtId="1" fontId="7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1" fontId="5" fillId="0" borderId="1" xfId="0" applyNumberFormat="1" applyFont="1" applyBorder="1" applyAlignment="1">
      <alignment horizontal="right" vertical="top"/>
    </xf>
    <xf numFmtId="0" fontId="12" fillId="0" borderId="1" xfId="0" applyFont="1" applyBorder="1" applyAlignment="1">
      <alignment horizontal="center" vertical="top" wrapText="1"/>
    </xf>
    <xf numFmtId="1" fontId="12" fillId="0" borderId="1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2" fontId="12" fillId="0" borderId="2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A70020E-8E2A-4FFF-A884-4257C7956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Online%20Data/Bank%20Wise/Rpt_RAJASTHAN_CDRatio-Fy_2026%20-27_June_20260717134504.xlsx" TargetMode="External"/><Relationship Id="rId2" Type="http://schemas.openxmlformats.org/officeDocument/2006/relationships/externalLinkPath" Target="file:///E:\prashant%20DATA\SLBC%20Meeting%20data\slbc%20170\Online%20Data%20Jun'26\Online%20Data\Bank%20Wise\Rpt_RAJASTHAN_CDRatio-Fy_2026%20-27_June_20260717134504.xlsx" TargetMode="External"/><Relationship Id="rId1" Type="http://schemas.openxmlformats.org/officeDocument/2006/relationships/externalLinkPath" Target="/Shashank/FY%202026-27/170th/Online%20Data/Bank%20Wise/Rpt_RAJASTHAN_CDRatio-Fy_2026%20-27_June_20260717134504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Online%20Data%20June%202026.xlsx" TargetMode="External"/><Relationship Id="rId2" Type="http://schemas.openxmlformats.org/officeDocument/2006/relationships/externalLinkPath" Target="file:///K:\Shashank\FY%202026-27\170th\Online%20Data%20June%202026.xlsx" TargetMode="External"/><Relationship Id="rId1" Type="http://schemas.openxmlformats.org/officeDocument/2006/relationships/externalLinkPath" Target="/Shashank/FY%202026-27/170th/Online%20Data%20June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Online%20Data/Bank%20Wise/Rpt_RAJASTHAN_AgriOutstanding-Fy_2026%20-27_June_20260717140325.xlsx" TargetMode="External"/><Relationship Id="rId2" Type="http://schemas.openxmlformats.org/officeDocument/2006/relationships/externalLinkPath" Target="file:///E:\prashant%20DATA\SLBC%20Meeting%20data\slbc%20170\Online%20Data%20Jun'26\Online%20Data\Bank%20Wise\Rpt_RAJASTHAN_AgriOutstanding-Fy_2026%20-27_June_20260717140325.xlsx" TargetMode="External"/><Relationship Id="rId1" Type="http://schemas.openxmlformats.org/officeDocument/2006/relationships/externalLinkPath" Target="/Shashank/FY%202026-27/170th/Online%20Data/Bank%20Wise/Rpt_RAJASTHAN_AgriOutstanding-Fy_2026%20-27_June_202607171403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Shashank\FY%202026-27\170th\Website\ACP%20June%202026.xlsx" TargetMode="External"/><Relationship Id="rId1" Type="http://schemas.openxmlformats.org/officeDocument/2006/relationships/externalLinkPath" Target="ACP%20Ju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DRatio"/>
    </sheetNames>
    <sheetDataSet>
      <sheetData sheetId="0" refreshError="1">
        <row r="9">
          <cell r="B9" t="str">
            <v>STATE BANK OF INDIA</v>
          </cell>
          <cell r="C9">
            <v>1418</v>
          </cell>
          <cell r="D9">
            <v>3878582.75</v>
          </cell>
          <cell r="E9">
            <v>6951892.4299999997</v>
          </cell>
          <cell r="F9">
            <v>13659170.33</v>
          </cell>
          <cell r="G9">
            <v>24489645.510000002</v>
          </cell>
          <cell r="H9">
            <v>2506178.52</v>
          </cell>
          <cell r="I9">
            <v>4014212.94</v>
          </cell>
          <cell r="J9">
            <v>12337397.84</v>
          </cell>
        </row>
        <row r="10">
          <cell r="B10" t="str">
            <v>BANK OF BARODA</v>
          </cell>
          <cell r="C10">
            <v>679</v>
          </cell>
          <cell r="D10">
            <v>1745690.47</v>
          </cell>
          <cell r="E10">
            <v>1999979.87</v>
          </cell>
          <cell r="F10">
            <v>4064643.42</v>
          </cell>
          <cell r="G10">
            <v>7810313.7599999998</v>
          </cell>
          <cell r="H10">
            <v>1720533.54</v>
          </cell>
          <cell r="I10">
            <v>1774634.33</v>
          </cell>
          <cell r="J10">
            <v>3270732.03</v>
          </cell>
        </row>
        <row r="11">
          <cell r="B11" t="str">
            <v>BANK OF INDIA</v>
          </cell>
          <cell r="C11">
            <v>197</v>
          </cell>
          <cell r="D11">
            <v>186082.27</v>
          </cell>
          <cell r="E11">
            <v>199830.23</v>
          </cell>
          <cell r="F11">
            <v>1051648.3400000001</v>
          </cell>
          <cell r="G11">
            <v>1437560.84</v>
          </cell>
          <cell r="H11">
            <v>199508.97</v>
          </cell>
          <cell r="I11">
            <v>254930.48</v>
          </cell>
          <cell r="J11">
            <v>697805.35</v>
          </cell>
        </row>
        <row r="12">
          <cell r="B12" t="str">
            <v>BANK OF MAHARASHTRA</v>
          </cell>
          <cell r="C12">
            <v>74</v>
          </cell>
          <cell r="D12">
            <v>15335.02</v>
          </cell>
          <cell r="E12">
            <v>22719.439999999999</v>
          </cell>
          <cell r="F12">
            <v>271150.59000000003</v>
          </cell>
          <cell r="G12">
            <v>309205.05</v>
          </cell>
          <cell r="H12">
            <v>21631.83</v>
          </cell>
          <cell r="I12">
            <v>33288.14</v>
          </cell>
          <cell r="J12">
            <v>772242.1</v>
          </cell>
        </row>
        <row r="13">
          <cell r="B13" t="str">
            <v>CANARA BANK</v>
          </cell>
          <cell r="C13">
            <v>276</v>
          </cell>
          <cell r="D13">
            <v>136397.44</v>
          </cell>
          <cell r="E13">
            <v>320805.77</v>
          </cell>
          <cell r="F13">
            <v>1158237.47</v>
          </cell>
          <cell r="G13">
            <v>1615440.68</v>
          </cell>
          <cell r="H13">
            <v>156291.53</v>
          </cell>
          <cell r="I13">
            <v>421901.06</v>
          </cell>
          <cell r="J13">
            <v>1475995.02</v>
          </cell>
        </row>
        <row r="14">
          <cell r="B14" t="str">
            <v>CENTRAL BANK OF INDIA</v>
          </cell>
          <cell r="C14">
            <v>184</v>
          </cell>
          <cell r="D14">
            <v>184494.4</v>
          </cell>
          <cell r="E14">
            <v>370816.02</v>
          </cell>
          <cell r="F14">
            <v>807995.64</v>
          </cell>
          <cell r="G14">
            <v>1363306.06</v>
          </cell>
          <cell r="H14">
            <v>150931.76999999999</v>
          </cell>
          <cell r="I14">
            <v>221624.7</v>
          </cell>
          <cell r="J14">
            <v>472840.43</v>
          </cell>
        </row>
        <row r="15">
          <cell r="B15" t="str">
            <v>INDIAN BANK</v>
          </cell>
          <cell r="C15">
            <v>147</v>
          </cell>
          <cell r="D15">
            <v>102568.81</v>
          </cell>
          <cell r="E15">
            <v>90960.9</v>
          </cell>
          <cell r="F15">
            <v>870477.33</v>
          </cell>
          <cell r="G15">
            <v>1064007.04</v>
          </cell>
          <cell r="H15">
            <v>53194.91</v>
          </cell>
          <cell r="I15">
            <v>77994.33</v>
          </cell>
          <cell r="J15">
            <v>826004.84</v>
          </cell>
        </row>
        <row r="16">
          <cell r="B16" t="str">
            <v>INDIAN OVERSEAS BANK</v>
          </cell>
          <cell r="C16">
            <v>84</v>
          </cell>
          <cell r="D16">
            <v>25903.18</v>
          </cell>
          <cell r="E16">
            <v>63978.33</v>
          </cell>
          <cell r="F16">
            <v>349101.29</v>
          </cell>
          <cell r="G16">
            <v>438982.8</v>
          </cell>
          <cell r="H16">
            <v>64851.7</v>
          </cell>
          <cell r="I16">
            <v>49487.95</v>
          </cell>
          <cell r="J16">
            <v>660290.72</v>
          </cell>
        </row>
        <row r="17">
          <cell r="B17" t="str">
            <v>PUNJAB AND SIND BANK</v>
          </cell>
          <cell r="C17">
            <v>60</v>
          </cell>
          <cell r="D17">
            <v>40699.620000000003</v>
          </cell>
          <cell r="E17">
            <v>35682.199999999997</v>
          </cell>
          <cell r="F17">
            <v>190122.31</v>
          </cell>
          <cell r="G17">
            <v>266504.13</v>
          </cell>
          <cell r="H17">
            <v>48002.95</v>
          </cell>
          <cell r="I17">
            <v>44955.839999999997</v>
          </cell>
          <cell r="J17">
            <v>156177.38</v>
          </cell>
        </row>
        <row r="18">
          <cell r="B18" t="str">
            <v>PUNJAB NATIONAL BANK</v>
          </cell>
          <cell r="C18">
            <v>738</v>
          </cell>
          <cell r="D18">
            <v>1352482.06</v>
          </cell>
          <cell r="E18">
            <v>1897323.7</v>
          </cell>
          <cell r="F18">
            <v>4411655.3099999996</v>
          </cell>
          <cell r="G18">
            <v>7661461.0700000003</v>
          </cell>
          <cell r="H18">
            <v>1226453.48</v>
          </cell>
          <cell r="I18">
            <v>1398905.61</v>
          </cell>
          <cell r="J18">
            <v>3872989.53</v>
          </cell>
        </row>
        <row r="19">
          <cell r="B19" t="str">
            <v>UCO BANK</v>
          </cell>
          <cell r="C19">
            <v>251</v>
          </cell>
          <cell r="D19">
            <v>347996.93</v>
          </cell>
          <cell r="E19">
            <v>458196.1</v>
          </cell>
          <cell r="F19">
            <v>772401.31</v>
          </cell>
          <cell r="G19">
            <v>1578594.34</v>
          </cell>
          <cell r="H19">
            <v>228183.04000000001</v>
          </cell>
          <cell r="I19">
            <v>388764.21</v>
          </cell>
          <cell r="J19">
            <v>837973.3</v>
          </cell>
        </row>
        <row r="20">
          <cell r="B20" t="str">
            <v>UNION BANK OF INDIA</v>
          </cell>
          <cell r="C20">
            <v>275</v>
          </cell>
          <cell r="D20">
            <v>224848.51</v>
          </cell>
          <cell r="E20">
            <v>296728.45</v>
          </cell>
          <cell r="F20">
            <v>1556404.9</v>
          </cell>
          <cell r="G20">
            <v>2077981.86</v>
          </cell>
          <cell r="H20">
            <v>223849.43</v>
          </cell>
          <cell r="I20">
            <v>258822.45</v>
          </cell>
          <cell r="J20">
            <v>1250365.3600000001</v>
          </cell>
        </row>
        <row r="21">
          <cell r="B21" t="str">
            <v>Sub Total</v>
          </cell>
          <cell r="C21">
            <v>4383</v>
          </cell>
          <cell r="D21">
            <v>8241081.4699999997</v>
          </cell>
          <cell r="E21">
            <v>12708913.449999999</v>
          </cell>
          <cell r="F21">
            <v>29163008.23</v>
          </cell>
          <cell r="G21">
            <v>50113003.149999999</v>
          </cell>
          <cell r="H21">
            <v>6599611.6699999999</v>
          </cell>
          <cell r="I21">
            <v>8939522.0299999993</v>
          </cell>
          <cell r="J21">
            <v>26630813.91</v>
          </cell>
        </row>
        <row r="22">
          <cell r="B22" t="str">
            <v>PRIVATE SECTOR BANKS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</row>
        <row r="23">
          <cell r="B23" t="str">
            <v>AXIS BANK</v>
          </cell>
          <cell r="C23">
            <v>247</v>
          </cell>
          <cell r="D23">
            <v>42935.42</v>
          </cell>
          <cell r="E23">
            <v>463842.46</v>
          </cell>
          <cell r="F23">
            <v>1695702.14</v>
          </cell>
          <cell r="G23">
            <v>2202480.02</v>
          </cell>
          <cell r="H23">
            <v>122814.09</v>
          </cell>
          <cell r="I23">
            <v>1044202.49</v>
          </cell>
          <cell r="J23">
            <v>2870583.18</v>
          </cell>
        </row>
        <row r="24">
          <cell r="B24" t="str">
            <v>BANDHAN BANK</v>
          </cell>
          <cell r="C24">
            <v>62</v>
          </cell>
          <cell r="D24">
            <v>7199.19</v>
          </cell>
          <cell r="E24">
            <v>28132.07</v>
          </cell>
          <cell r="F24">
            <v>253894.07</v>
          </cell>
          <cell r="G24">
            <v>289225.33</v>
          </cell>
          <cell r="H24">
            <v>15447.57</v>
          </cell>
          <cell r="I24">
            <v>100744.33</v>
          </cell>
          <cell r="J24">
            <v>489074.69</v>
          </cell>
        </row>
        <row r="25">
          <cell r="B25" t="str">
            <v>CSB BANK LIMITED</v>
          </cell>
          <cell r="C25">
            <v>12</v>
          </cell>
          <cell r="D25">
            <v>0</v>
          </cell>
          <cell r="E25">
            <v>2340.2399999999998</v>
          </cell>
          <cell r="F25">
            <v>44315.74</v>
          </cell>
          <cell r="G25">
            <v>46655.98</v>
          </cell>
          <cell r="H25">
            <v>0</v>
          </cell>
          <cell r="I25">
            <v>2192.85</v>
          </cell>
          <cell r="J25">
            <v>19832.8</v>
          </cell>
        </row>
        <row r="26">
          <cell r="B26" t="str">
            <v>CITY UNION BANK</v>
          </cell>
          <cell r="C26">
            <v>29</v>
          </cell>
          <cell r="D26">
            <v>0</v>
          </cell>
          <cell r="E26">
            <v>2271.5500000000002</v>
          </cell>
          <cell r="F26">
            <v>29325.65</v>
          </cell>
          <cell r="G26">
            <v>31597.200000000001</v>
          </cell>
          <cell r="H26">
            <v>0</v>
          </cell>
          <cell r="I26">
            <v>32068.080000000002</v>
          </cell>
          <cell r="J26">
            <v>113217.95</v>
          </cell>
        </row>
        <row r="27">
          <cell r="B27" t="str">
            <v>DCB BANK</v>
          </cell>
          <cell r="C27">
            <v>23</v>
          </cell>
          <cell r="D27">
            <v>24502.83</v>
          </cell>
          <cell r="E27">
            <v>9413.6299999999992</v>
          </cell>
          <cell r="F27">
            <v>186393.5</v>
          </cell>
          <cell r="G27">
            <v>220309.96</v>
          </cell>
          <cell r="H27">
            <v>47349.36</v>
          </cell>
          <cell r="I27">
            <v>34692.370000000003</v>
          </cell>
          <cell r="J27">
            <v>259397.06</v>
          </cell>
        </row>
        <row r="28">
          <cell r="B28" t="str">
            <v>DHANLAXMI BANK</v>
          </cell>
          <cell r="C28">
            <v>2</v>
          </cell>
          <cell r="D28">
            <v>0</v>
          </cell>
          <cell r="E28">
            <v>0</v>
          </cell>
          <cell r="F28">
            <v>4693.29</v>
          </cell>
          <cell r="G28">
            <v>4693.29</v>
          </cell>
          <cell r="H28">
            <v>0</v>
          </cell>
          <cell r="I28">
            <v>0</v>
          </cell>
          <cell r="J28">
            <v>3567.77</v>
          </cell>
        </row>
        <row r="29">
          <cell r="B29" t="str">
            <v>FEDERAL BANK</v>
          </cell>
          <cell r="C29">
            <v>15</v>
          </cell>
          <cell r="D29">
            <v>0</v>
          </cell>
          <cell r="E29">
            <v>5777.95</v>
          </cell>
          <cell r="F29">
            <v>125092.65</v>
          </cell>
          <cell r="G29">
            <v>130870.6</v>
          </cell>
          <cell r="H29">
            <v>0</v>
          </cell>
          <cell r="I29">
            <v>7817.38</v>
          </cell>
          <cell r="J29">
            <v>315781.78999999998</v>
          </cell>
        </row>
        <row r="30">
          <cell r="B30" t="str">
            <v>HDFC BANK</v>
          </cell>
          <cell r="C30">
            <v>540</v>
          </cell>
          <cell r="D30">
            <v>385907.23</v>
          </cell>
          <cell r="E30">
            <v>1107393.78</v>
          </cell>
          <cell r="F30">
            <v>5987109.5</v>
          </cell>
          <cell r="G30">
            <v>7480410.5099999998</v>
          </cell>
          <cell r="H30">
            <v>526920.49</v>
          </cell>
          <cell r="I30">
            <v>2991496.67</v>
          </cell>
          <cell r="J30">
            <v>9077271.8399999999</v>
          </cell>
        </row>
        <row r="31">
          <cell r="B31" t="str">
            <v>ICICI BANK</v>
          </cell>
          <cell r="C31">
            <v>621</v>
          </cell>
          <cell r="D31">
            <v>654092.55000000005</v>
          </cell>
          <cell r="E31">
            <v>1035031.25</v>
          </cell>
          <cell r="F31">
            <v>5696145.71</v>
          </cell>
          <cell r="G31">
            <v>7385269.5099999998</v>
          </cell>
          <cell r="H31">
            <v>732168.14</v>
          </cell>
          <cell r="I31">
            <v>1254730.3999999999</v>
          </cell>
          <cell r="J31">
            <v>5885471.9100000001</v>
          </cell>
        </row>
        <row r="32">
          <cell r="B32" t="str">
            <v>IDBI BANK</v>
          </cell>
          <cell r="C32">
            <v>93</v>
          </cell>
          <cell r="D32">
            <v>47057.15</v>
          </cell>
          <cell r="E32">
            <v>99672.37</v>
          </cell>
          <cell r="F32">
            <v>658299.51</v>
          </cell>
          <cell r="G32">
            <v>805029.03</v>
          </cell>
          <cell r="H32">
            <v>71947.75</v>
          </cell>
          <cell r="I32">
            <v>81861.919999999998</v>
          </cell>
          <cell r="J32">
            <v>473265.65</v>
          </cell>
        </row>
        <row r="33">
          <cell r="B33" t="str">
            <v>IDFC FIRST BANK</v>
          </cell>
          <cell r="C33">
            <v>95</v>
          </cell>
          <cell r="D33">
            <v>16594.14</v>
          </cell>
          <cell r="E33">
            <v>107339.56</v>
          </cell>
          <cell r="F33">
            <v>764449.52</v>
          </cell>
          <cell r="G33">
            <v>888383.22</v>
          </cell>
          <cell r="H33">
            <v>27592.38</v>
          </cell>
          <cell r="I33">
            <v>242530.67</v>
          </cell>
          <cell r="J33">
            <v>1009674.24</v>
          </cell>
        </row>
        <row r="34">
          <cell r="B34" t="str">
            <v>INDUSIND BANK</v>
          </cell>
          <cell r="C34">
            <v>172</v>
          </cell>
          <cell r="D34">
            <v>34990.65</v>
          </cell>
          <cell r="E34">
            <v>89427.28</v>
          </cell>
          <cell r="F34">
            <v>867570.73</v>
          </cell>
          <cell r="G34">
            <v>991988.66</v>
          </cell>
          <cell r="H34">
            <v>99373.28</v>
          </cell>
          <cell r="I34">
            <v>450486.23</v>
          </cell>
          <cell r="J34">
            <v>1095157.68</v>
          </cell>
        </row>
        <row r="35">
          <cell r="B35" t="str">
            <v>J &amp; K BANK</v>
          </cell>
          <cell r="C35">
            <v>2</v>
          </cell>
          <cell r="D35">
            <v>0</v>
          </cell>
          <cell r="E35">
            <v>0</v>
          </cell>
          <cell r="F35">
            <v>41938.080000000002</v>
          </cell>
          <cell r="G35">
            <v>41938.080000000002</v>
          </cell>
          <cell r="H35">
            <v>0</v>
          </cell>
          <cell r="I35">
            <v>0</v>
          </cell>
          <cell r="J35">
            <v>12353.8</v>
          </cell>
        </row>
        <row r="36">
          <cell r="B36" t="str">
            <v>KARNATAKA BANK</v>
          </cell>
          <cell r="C36">
            <v>10</v>
          </cell>
          <cell r="D36">
            <v>0</v>
          </cell>
          <cell r="E36">
            <v>0</v>
          </cell>
          <cell r="F36">
            <v>51116.03</v>
          </cell>
          <cell r="G36">
            <v>51116.03</v>
          </cell>
          <cell r="H36">
            <v>0</v>
          </cell>
          <cell r="I36">
            <v>0</v>
          </cell>
          <cell r="J36">
            <v>52419.08</v>
          </cell>
        </row>
        <row r="37">
          <cell r="B37" t="str">
            <v>KARUR VYSYA BANK</v>
          </cell>
          <cell r="C37">
            <v>1</v>
          </cell>
          <cell r="D37">
            <v>0</v>
          </cell>
          <cell r="E37">
            <v>0</v>
          </cell>
          <cell r="F37">
            <v>5448.22</v>
          </cell>
          <cell r="G37">
            <v>5448.22</v>
          </cell>
          <cell r="H37">
            <v>0</v>
          </cell>
          <cell r="I37">
            <v>0</v>
          </cell>
          <cell r="J37">
            <v>8690.77</v>
          </cell>
        </row>
        <row r="38">
          <cell r="B38" t="str">
            <v>KOTAK MAHINDRA BANK</v>
          </cell>
          <cell r="C38">
            <v>96</v>
          </cell>
          <cell r="D38">
            <v>54286.94</v>
          </cell>
          <cell r="E38">
            <v>84445.75</v>
          </cell>
          <cell r="F38">
            <v>1045016.29</v>
          </cell>
          <cell r="G38">
            <v>1183748.98</v>
          </cell>
          <cell r="H38">
            <v>468932.57</v>
          </cell>
          <cell r="I38">
            <v>270282.09999999998</v>
          </cell>
          <cell r="J38">
            <v>1973287.2</v>
          </cell>
        </row>
        <row r="39">
          <cell r="B39" t="str">
            <v>DBS BANK INDIA (E-LVB)</v>
          </cell>
          <cell r="C39">
            <v>2</v>
          </cell>
          <cell r="D39">
            <v>0</v>
          </cell>
          <cell r="E39">
            <v>0</v>
          </cell>
          <cell r="F39">
            <v>11588.46</v>
          </cell>
          <cell r="G39">
            <v>11588.46</v>
          </cell>
          <cell r="H39">
            <v>0</v>
          </cell>
          <cell r="I39">
            <v>0</v>
          </cell>
          <cell r="J39">
            <v>44717.02</v>
          </cell>
        </row>
        <row r="40">
          <cell r="B40" t="str">
            <v>RBL BANK</v>
          </cell>
          <cell r="C40">
            <v>19</v>
          </cell>
          <cell r="D40">
            <v>9693.9500000000007</v>
          </cell>
          <cell r="E40">
            <v>0</v>
          </cell>
          <cell r="F40">
            <v>153422.64000000001</v>
          </cell>
          <cell r="G40">
            <v>163116.59</v>
          </cell>
          <cell r="H40">
            <v>69460.600000000006</v>
          </cell>
          <cell r="I40">
            <v>0</v>
          </cell>
          <cell r="J40">
            <v>173689.94</v>
          </cell>
        </row>
        <row r="41">
          <cell r="B41" t="str">
            <v>SOUTH INDIAN BANK</v>
          </cell>
          <cell r="C41">
            <v>4</v>
          </cell>
          <cell r="D41">
            <v>0</v>
          </cell>
          <cell r="E41">
            <v>0</v>
          </cell>
          <cell r="F41">
            <v>26237.42</v>
          </cell>
          <cell r="G41">
            <v>26237.42</v>
          </cell>
          <cell r="H41">
            <v>0</v>
          </cell>
          <cell r="I41">
            <v>0</v>
          </cell>
          <cell r="J41">
            <v>19444.330000000002</v>
          </cell>
        </row>
        <row r="42">
          <cell r="B42" t="str">
            <v>TAMILNAD MERCANTILE BANK</v>
          </cell>
          <cell r="C42">
            <v>3</v>
          </cell>
          <cell r="D42">
            <v>0</v>
          </cell>
          <cell r="E42">
            <v>0</v>
          </cell>
          <cell r="F42">
            <v>9844.14</v>
          </cell>
          <cell r="G42">
            <v>9844.14</v>
          </cell>
          <cell r="H42">
            <v>0</v>
          </cell>
          <cell r="I42">
            <v>0</v>
          </cell>
          <cell r="J42">
            <v>6986.49</v>
          </cell>
        </row>
        <row r="43">
          <cell r="B43" t="str">
            <v>YES BANK</v>
          </cell>
          <cell r="C43">
            <v>106</v>
          </cell>
          <cell r="D43">
            <v>18397.16</v>
          </cell>
          <cell r="E43">
            <v>153744.04</v>
          </cell>
          <cell r="F43">
            <v>674884.41</v>
          </cell>
          <cell r="G43">
            <v>847025.61</v>
          </cell>
          <cell r="H43">
            <v>11511.36</v>
          </cell>
          <cell r="I43">
            <v>140675.56</v>
          </cell>
          <cell r="J43">
            <v>990138.91</v>
          </cell>
        </row>
        <row r="44">
          <cell r="B44" t="str">
            <v>THE NAINITAL BANK LTD</v>
          </cell>
          <cell r="C44">
            <v>3</v>
          </cell>
          <cell r="D44">
            <v>0</v>
          </cell>
          <cell r="E44">
            <v>2009.71</v>
          </cell>
          <cell r="F44">
            <v>3429.27</v>
          </cell>
          <cell r="G44">
            <v>5438.98</v>
          </cell>
          <cell r="H44">
            <v>0</v>
          </cell>
          <cell r="I44">
            <v>1563.84</v>
          </cell>
          <cell r="J44">
            <v>5770.38</v>
          </cell>
        </row>
        <row r="45">
          <cell r="B45" t="str">
            <v>MUFG BANK</v>
          </cell>
          <cell r="C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str">
            <v/>
          </cell>
          <cell r="I45" t="str">
            <v/>
          </cell>
          <cell r="J45" t="str">
            <v/>
          </cell>
        </row>
        <row r="46">
          <cell r="B46" t="str">
            <v>STANDARD CHARTERED BANK LTD</v>
          </cell>
          <cell r="C46" t="str">
            <v/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 t="str">
            <v/>
          </cell>
          <cell r="I46" t="str">
            <v/>
          </cell>
          <cell r="J46" t="str">
            <v/>
          </cell>
        </row>
        <row r="47">
          <cell r="B47" t="str">
            <v>HSBC BANK</v>
          </cell>
          <cell r="C47" t="str">
            <v/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 t="str">
            <v/>
          </cell>
          <cell r="I47" t="str">
            <v/>
          </cell>
          <cell r="J47" t="str">
            <v/>
          </cell>
        </row>
        <row r="48">
          <cell r="B48" t="str">
            <v>Sub Total</v>
          </cell>
          <cell r="C48">
            <v>2157</v>
          </cell>
          <cell r="D48">
            <v>1295657.19</v>
          </cell>
          <cell r="E48">
            <v>3190841.63</v>
          </cell>
          <cell r="F48">
            <v>18335916.960000001</v>
          </cell>
          <cell r="G48">
            <v>22822415.780000001</v>
          </cell>
          <cell r="H48">
            <v>2193517.6</v>
          </cell>
          <cell r="I48">
            <v>6655344.8899999997</v>
          </cell>
          <cell r="J48">
            <v>24899794.489999998</v>
          </cell>
        </row>
        <row r="49">
          <cell r="B49" t="str">
            <v>REGIONAL RURAL BANKS</v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RAJASTHAN GRAMIN BANK</v>
          </cell>
          <cell r="C50">
            <v>1608</v>
          </cell>
          <cell r="D50">
            <v>3437042.89</v>
          </cell>
          <cell r="E50">
            <v>1418415.07</v>
          </cell>
          <cell r="F50">
            <v>992923.27</v>
          </cell>
          <cell r="G50">
            <v>5848381.2300000004</v>
          </cell>
          <cell r="H50">
            <v>2842201.1</v>
          </cell>
          <cell r="I50">
            <v>1191971.98</v>
          </cell>
          <cell r="J50">
            <v>659170.81000000006</v>
          </cell>
        </row>
        <row r="51">
          <cell r="B51" t="str">
            <v>Sub Total</v>
          </cell>
          <cell r="C51">
            <v>1608</v>
          </cell>
          <cell r="D51">
            <v>3437042.89</v>
          </cell>
          <cell r="E51">
            <v>1418415.07</v>
          </cell>
          <cell r="F51">
            <v>992923.27</v>
          </cell>
          <cell r="G51">
            <v>5848381.2300000004</v>
          </cell>
          <cell r="H51">
            <v>2842201.1</v>
          </cell>
          <cell r="I51">
            <v>1191971.98</v>
          </cell>
          <cell r="J51">
            <v>659170.81000000006</v>
          </cell>
        </row>
        <row r="52">
          <cell r="B52" t="str">
            <v>COOPERATIVE SECTOR BANKS</v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RAJASTHAN STATE COOPERATIVE BANK</v>
          </cell>
          <cell r="C53">
            <v>464</v>
          </cell>
          <cell r="D53">
            <v>554541.53</v>
          </cell>
          <cell r="E53">
            <v>691160.35</v>
          </cell>
          <cell r="F53">
            <v>885402.45</v>
          </cell>
          <cell r="G53">
            <v>2131104.33</v>
          </cell>
          <cell r="H53">
            <v>823055.81</v>
          </cell>
          <cell r="I53">
            <v>794500.05</v>
          </cell>
          <cell r="J53">
            <v>457209.65</v>
          </cell>
        </row>
        <row r="54">
          <cell r="B54" t="str">
            <v>RAJASTHAN STATE LAND DEVELOPMENT BANK</v>
          </cell>
          <cell r="C54">
            <v>124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86073.27</v>
          </cell>
        </row>
        <row r="55">
          <cell r="B55" t="str">
            <v>Sub Total</v>
          </cell>
          <cell r="C55">
            <v>588</v>
          </cell>
          <cell r="D55">
            <v>554541.53</v>
          </cell>
          <cell r="E55">
            <v>691160.35</v>
          </cell>
          <cell r="F55">
            <v>885402.45</v>
          </cell>
          <cell r="G55">
            <v>2131104.33</v>
          </cell>
          <cell r="H55">
            <v>823055.81</v>
          </cell>
          <cell r="I55">
            <v>794500.05</v>
          </cell>
          <cell r="J55">
            <v>543282.92000000004</v>
          </cell>
        </row>
        <row r="56">
          <cell r="B56" t="str">
            <v>SMALL FINANCE BANK</v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</row>
        <row r="57">
          <cell r="B57" t="str">
            <v>AU SMALL FIN.BANK</v>
          </cell>
          <cell r="C57">
            <v>355</v>
          </cell>
          <cell r="D57">
            <v>68004.67</v>
          </cell>
          <cell r="E57">
            <v>657838.84</v>
          </cell>
          <cell r="F57">
            <v>2334287.36</v>
          </cell>
          <cell r="G57">
            <v>3060130.87</v>
          </cell>
          <cell r="H57">
            <v>164026.28</v>
          </cell>
          <cell r="I57">
            <v>1550441.9</v>
          </cell>
          <cell r="J57">
            <v>2049812.37</v>
          </cell>
        </row>
        <row r="58">
          <cell r="B58" t="str">
            <v>EQUITAS SMALL FIN. BANK</v>
          </cell>
          <cell r="C58">
            <v>80</v>
          </cell>
          <cell r="D58">
            <v>3976.67</v>
          </cell>
          <cell r="E58">
            <v>24760.37</v>
          </cell>
          <cell r="F58">
            <v>227421.6</v>
          </cell>
          <cell r="G58">
            <v>256158.64</v>
          </cell>
          <cell r="H58">
            <v>500.14</v>
          </cell>
          <cell r="I58">
            <v>45955.77</v>
          </cell>
          <cell r="J58">
            <v>161578.19</v>
          </cell>
        </row>
        <row r="59">
          <cell r="B59" t="str">
            <v>UJJIVAN SMALL FIN. BANK</v>
          </cell>
          <cell r="C59">
            <v>39</v>
          </cell>
          <cell r="D59">
            <v>11234.57</v>
          </cell>
          <cell r="E59">
            <v>8749.61</v>
          </cell>
          <cell r="F59">
            <v>142651.82</v>
          </cell>
          <cell r="G59">
            <v>162636</v>
          </cell>
          <cell r="H59">
            <v>26076.880000000001</v>
          </cell>
          <cell r="I59">
            <v>16868.16</v>
          </cell>
          <cell r="J59">
            <v>151060.5</v>
          </cell>
        </row>
        <row r="60">
          <cell r="B60" t="str">
            <v>JANA SMALL FIN. BANK</v>
          </cell>
          <cell r="C60">
            <v>29</v>
          </cell>
          <cell r="D60">
            <v>621.67999999999995</v>
          </cell>
          <cell r="E60">
            <v>4809.7</v>
          </cell>
          <cell r="F60">
            <v>80801.06</v>
          </cell>
          <cell r="G60">
            <v>86232.44</v>
          </cell>
          <cell r="H60">
            <v>33681.67</v>
          </cell>
          <cell r="I60">
            <v>29449.09</v>
          </cell>
          <cell r="J60">
            <v>211493.33</v>
          </cell>
        </row>
        <row r="61">
          <cell r="B61" t="str">
            <v>CAPITAL SMALL FIN. BANK</v>
          </cell>
          <cell r="C61">
            <v>5</v>
          </cell>
          <cell r="D61">
            <v>0</v>
          </cell>
          <cell r="E61">
            <v>326.77</v>
          </cell>
          <cell r="F61">
            <v>2835.53</v>
          </cell>
          <cell r="G61">
            <v>3162.3</v>
          </cell>
          <cell r="H61">
            <v>0</v>
          </cell>
          <cell r="I61">
            <v>166.06</v>
          </cell>
          <cell r="J61">
            <v>12088.94</v>
          </cell>
        </row>
        <row r="62">
          <cell r="B62" t="str">
            <v>UTKARSH SMALL FIN. BANK</v>
          </cell>
          <cell r="C62">
            <v>29</v>
          </cell>
          <cell r="D62">
            <v>0</v>
          </cell>
          <cell r="E62">
            <v>943.59</v>
          </cell>
          <cell r="F62">
            <v>76198.31</v>
          </cell>
          <cell r="G62">
            <v>77141.899999999994</v>
          </cell>
          <cell r="H62">
            <v>0</v>
          </cell>
          <cell r="I62">
            <v>5413.67</v>
          </cell>
          <cell r="J62">
            <v>45295.19</v>
          </cell>
        </row>
        <row r="63">
          <cell r="B63" t="str">
            <v>UNITY SMALL FINANCE BANK</v>
          </cell>
          <cell r="C63">
            <v>15</v>
          </cell>
          <cell r="D63">
            <v>97.1</v>
          </cell>
          <cell r="E63">
            <v>0</v>
          </cell>
          <cell r="F63">
            <v>12842.58</v>
          </cell>
          <cell r="G63">
            <v>12939.68</v>
          </cell>
          <cell r="H63">
            <v>16037.27</v>
          </cell>
          <cell r="I63">
            <v>0</v>
          </cell>
          <cell r="J63">
            <v>31485.759999999998</v>
          </cell>
        </row>
        <row r="64">
          <cell r="B64" t="str">
            <v>ESAF SMALL FIN. BANK</v>
          </cell>
          <cell r="C64">
            <v>11</v>
          </cell>
          <cell r="D64">
            <v>0</v>
          </cell>
          <cell r="E64">
            <v>349.08</v>
          </cell>
          <cell r="F64">
            <v>6427.48</v>
          </cell>
          <cell r="G64">
            <v>6776.56</v>
          </cell>
          <cell r="H64">
            <v>0</v>
          </cell>
          <cell r="I64">
            <v>1257.08</v>
          </cell>
          <cell r="J64">
            <v>15353.43</v>
          </cell>
        </row>
        <row r="65">
          <cell r="B65" t="str">
            <v>SURYODAY SMALL FIN. BANK</v>
          </cell>
          <cell r="C65">
            <v>39</v>
          </cell>
          <cell r="D65">
            <v>129.43</v>
          </cell>
          <cell r="E65">
            <v>315.08</v>
          </cell>
          <cell r="F65">
            <v>19367.150000000001</v>
          </cell>
          <cell r="G65">
            <v>19811.66</v>
          </cell>
          <cell r="H65">
            <v>4670</v>
          </cell>
          <cell r="I65">
            <v>17181.29</v>
          </cell>
          <cell r="J65">
            <v>22125.96</v>
          </cell>
        </row>
        <row r="66">
          <cell r="B66" t="str">
            <v>Sub Total</v>
          </cell>
          <cell r="C66">
            <v>602</v>
          </cell>
          <cell r="D66">
            <v>84064.12</v>
          </cell>
          <cell r="E66">
            <v>698093.04</v>
          </cell>
          <cell r="F66">
            <v>2902832.91</v>
          </cell>
          <cell r="G66">
            <v>3684990.07</v>
          </cell>
          <cell r="H66">
            <v>244992.25</v>
          </cell>
          <cell r="I66">
            <v>1666733.02</v>
          </cell>
          <cell r="J66">
            <v>2700293.66</v>
          </cell>
        </row>
        <row r="67">
          <cell r="B67" t="str">
            <v>PAYMENT BANKS</v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</row>
        <row r="68">
          <cell r="B68" t="str">
            <v>FINO PAYMENTS BANK</v>
          </cell>
          <cell r="C68" t="str">
            <v/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str">
            <v/>
          </cell>
          <cell r="I68" t="str">
            <v/>
          </cell>
          <cell r="J68" t="str">
            <v/>
          </cell>
        </row>
        <row r="69">
          <cell r="B69" t="str">
            <v>AIRTEL PAYMENTS BANK</v>
          </cell>
          <cell r="C69" t="str">
            <v/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 t="str">
            <v/>
          </cell>
          <cell r="I69" t="str">
            <v/>
          </cell>
          <cell r="J69" t="str">
            <v/>
          </cell>
        </row>
        <row r="70">
          <cell r="B70" t="str">
            <v>INDIA POST PAYMENTS BANK</v>
          </cell>
          <cell r="C70" t="str">
            <v/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 t="str">
            <v/>
          </cell>
          <cell r="I70" t="str">
            <v/>
          </cell>
          <cell r="J70" t="str">
            <v/>
          </cell>
        </row>
        <row r="71">
          <cell r="B71" t="str">
            <v>Grand Total</v>
          </cell>
          <cell r="C71">
            <v>9340</v>
          </cell>
          <cell r="D71">
            <v>13612387.210000001</v>
          </cell>
          <cell r="E71">
            <v>18707423.539999999</v>
          </cell>
          <cell r="F71">
            <v>52280083.82</v>
          </cell>
          <cell r="G71">
            <v>84599894.569999993</v>
          </cell>
          <cell r="H71">
            <v>12703378.43</v>
          </cell>
          <cell r="I71">
            <v>19248071.969999999</v>
          </cell>
          <cell r="J71">
            <v>55433355.789999999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RANCH"/>
      <sheetName val="1A"/>
      <sheetName val="CD RATIO"/>
      <sheetName val="DISTRICT"/>
      <sheetName val="KEY BUSI"/>
      <sheetName val="SPECIAL CAT"/>
      <sheetName val="OS AGRI"/>
      <sheetName val="OS MSME"/>
      <sheetName val="OS OPS"/>
      <sheetName val="OS NPS"/>
      <sheetName val="HOUSING"/>
      <sheetName val="EDUCATION"/>
      <sheetName val="NPA ALL"/>
      <sheetName val="NPA PS"/>
      <sheetName val="OS AGRI (2)"/>
    </sheetNames>
    <sheetDataSet>
      <sheetData sheetId="0"/>
      <sheetData sheetId="1"/>
      <sheetData sheetId="2">
        <row r="10">
          <cell r="L10">
            <v>7810313</v>
          </cell>
        </row>
        <row r="11">
          <cell r="L11">
            <v>1437560</v>
          </cell>
        </row>
        <row r="12">
          <cell r="L12">
            <v>309205</v>
          </cell>
        </row>
        <row r="13">
          <cell r="L13">
            <v>1615440</v>
          </cell>
        </row>
        <row r="14">
          <cell r="L14">
            <v>1363306</v>
          </cell>
        </row>
        <row r="15">
          <cell r="L15">
            <v>1064007</v>
          </cell>
        </row>
        <row r="16">
          <cell r="L16">
            <v>438982</v>
          </cell>
        </row>
        <row r="17">
          <cell r="L17">
            <v>7661461</v>
          </cell>
        </row>
        <row r="18">
          <cell r="L18">
            <v>266504</v>
          </cell>
        </row>
        <row r="19">
          <cell r="L19">
            <v>2077982</v>
          </cell>
        </row>
        <row r="20">
          <cell r="L20">
            <v>1578594</v>
          </cell>
        </row>
        <row r="21">
          <cell r="L21">
            <v>24489645</v>
          </cell>
        </row>
        <row r="24">
          <cell r="L24">
            <v>2202479</v>
          </cell>
        </row>
        <row r="25">
          <cell r="L25">
            <v>289225</v>
          </cell>
        </row>
        <row r="26">
          <cell r="L26">
            <v>46656</v>
          </cell>
        </row>
        <row r="27">
          <cell r="L27">
            <v>31598</v>
          </cell>
        </row>
        <row r="28">
          <cell r="L28">
            <v>220311</v>
          </cell>
        </row>
        <row r="29">
          <cell r="L29">
            <v>4693</v>
          </cell>
        </row>
        <row r="30">
          <cell r="L30">
            <v>130871</v>
          </cell>
        </row>
        <row r="31">
          <cell r="L31">
            <v>7480411</v>
          </cell>
        </row>
        <row r="32">
          <cell r="L32">
            <v>7385270</v>
          </cell>
        </row>
        <row r="33">
          <cell r="L33">
            <v>805029</v>
          </cell>
        </row>
        <row r="34">
          <cell r="L34">
            <v>888384</v>
          </cell>
        </row>
        <row r="35">
          <cell r="L35">
            <v>991989</v>
          </cell>
        </row>
        <row r="36">
          <cell r="L36">
            <v>41938</v>
          </cell>
        </row>
        <row r="37">
          <cell r="L37">
            <v>51116</v>
          </cell>
        </row>
        <row r="38">
          <cell r="L38">
            <v>5448</v>
          </cell>
        </row>
        <row r="39">
          <cell r="L39">
            <v>1183749</v>
          </cell>
        </row>
        <row r="40">
          <cell r="L40">
            <v>11588</v>
          </cell>
        </row>
        <row r="41">
          <cell r="L41">
            <v>163117</v>
          </cell>
        </row>
        <row r="42">
          <cell r="L42">
            <v>26237</v>
          </cell>
        </row>
        <row r="43">
          <cell r="L43">
            <v>9844</v>
          </cell>
        </row>
        <row r="44">
          <cell r="L44">
            <v>847025</v>
          </cell>
        </row>
        <row r="45">
          <cell r="L45">
            <v>5439</v>
          </cell>
        </row>
        <row r="49">
          <cell r="L49">
            <v>5848381</v>
          </cell>
        </row>
        <row r="52">
          <cell r="L52">
            <v>2131104</v>
          </cell>
        </row>
        <row r="53">
          <cell r="L53">
            <v>0</v>
          </cell>
        </row>
        <row r="56">
          <cell r="L56">
            <v>3060131</v>
          </cell>
        </row>
        <row r="57">
          <cell r="L57">
            <v>256159</v>
          </cell>
        </row>
        <row r="58">
          <cell r="L58">
            <v>86233</v>
          </cell>
        </row>
        <row r="59">
          <cell r="L59">
            <v>162637</v>
          </cell>
        </row>
        <row r="60">
          <cell r="L60">
            <v>77142</v>
          </cell>
        </row>
        <row r="61">
          <cell r="L61">
            <v>3163</v>
          </cell>
        </row>
        <row r="62">
          <cell r="L62">
            <v>12940</v>
          </cell>
        </row>
        <row r="63">
          <cell r="L63">
            <v>6776</v>
          </cell>
        </row>
        <row r="64">
          <cell r="L64">
            <v>19811</v>
          </cell>
        </row>
      </sheetData>
      <sheetData sheetId="3"/>
      <sheetData sheetId="4">
        <row r="9">
          <cell r="D9">
            <v>1386671</v>
          </cell>
          <cell r="E9">
            <v>6765901</v>
          </cell>
        </row>
        <row r="10">
          <cell r="D10">
            <v>193432</v>
          </cell>
          <cell r="E10">
            <v>1152246</v>
          </cell>
        </row>
        <row r="11">
          <cell r="D11">
            <v>26325</v>
          </cell>
          <cell r="E11">
            <v>827164</v>
          </cell>
        </row>
        <row r="12">
          <cell r="D12">
            <v>216918</v>
          </cell>
          <cell r="E12">
            <v>2054188</v>
          </cell>
        </row>
        <row r="13">
          <cell r="D13">
            <v>151840</v>
          </cell>
          <cell r="E13">
            <v>845398</v>
          </cell>
        </row>
        <row r="14">
          <cell r="D14">
            <v>71946</v>
          </cell>
          <cell r="E14">
            <v>957194</v>
          </cell>
        </row>
        <row r="15">
          <cell r="D15">
            <v>44253</v>
          </cell>
          <cell r="E15">
            <v>774628</v>
          </cell>
        </row>
        <row r="16">
          <cell r="D16">
            <v>967144</v>
          </cell>
          <cell r="E16">
            <v>6498349</v>
          </cell>
        </row>
        <row r="17">
          <cell r="D17">
            <v>33889</v>
          </cell>
          <cell r="E17">
            <v>249138</v>
          </cell>
        </row>
        <row r="18">
          <cell r="D18">
            <v>231317</v>
          </cell>
          <cell r="E18">
            <v>1733036</v>
          </cell>
        </row>
        <row r="19">
          <cell r="D19">
            <v>205805</v>
          </cell>
          <cell r="E19">
            <v>1454923</v>
          </cell>
        </row>
        <row r="20">
          <cell r="D20">
            <v>2547085</v>
          </cell>
          <cell r="E20">
            <v>18857788</v>
          </cell>
        </row>
        <row r="23">
          <cell r="D23">
            <v>755178</v>
          </cell>
          <cell r="E23">
            <v>4037601</v>
          </cell>
        </row>
        <row r="24">
          <cell r="D24">
            <v>230272</v>
          </cell>
          <cell r="E24">
            <v>605266</v>
          </cell>
        </row>
        <row r="25">
          <cell r="D25">
            <v>9218</v>
          </cell>
          <cell r="E25">
            <v>22025</v>
          </cell>
        </row>
        <row r="26">
          <cell r="D26">
            <v>1925</v>
          </cell>
          <cell r="E26">
            <v>145287</v>
          </cell>
        </row>
        <row r="27">
          <cell r="D27">
            <v>87195</v>
          </cell>
          <cell r="E27">
            <v>341438</v>
          </cell>
        </row>
        <row r="28">
          <cell r="D28">
            <v>751</v>
          </cell>
          <cell r="E28">
            <v>3567</v>
          </cell>
        </row>
        <row r="29">
          <cell r="D29">
            <v>8783</v>
          </cell>
          <cell r="E29">
            <v>323600</v>
          </cell>
        </row>
        <row r="30">
          <cell r="D30">
            <v>2580031</v>
          </cell>
          <cell r="E30">
            <v>12595689</v>
          </cell>
        </row>
        <row r="31">
          <cell r="D31">
            <v>960069</v>
          </cell>
          <cell r="E31">
            <v>7872372</v>
          </cell>
        </row>
        <row r="32">
          <cell r="D32">
            <v>64959</v>
          </cell>
          <cell r="E32">
            <v>627075</v>
          </cell>
        </row>
        <row r="33">
          <cell r="D33">
            <v>726517</v>
          </cell>
          <cell r="E33">
            <v>1279796</v>
          </cell>
        </row>
        <row r="34">
          <cell r="D34">
            <v>605382</v>
          </cell>
          <cell r="E34">
            <v>1645016</v>
          </cell>
        </row>
        <row r="35">
          <cell r="D35">
            <v>993</v>
          </cell>
          <cell r="E35">
            <v>12355</v>
          </cell>
        </row>
        <row r="36">
          <cell r="D36">
            <v>1690</v>
          </cell>
          <cell r="E36">
            <v>52419</v>
          </cell>
        </row>
        <row r="37">
          <cell r="D37">
            <v>266</v>
          </cell>
          <cell r="E37">
            <v>8691</v>
          </cell>
        </row>
        <row r="38">
          <cell r="D38">
            <v>217427</v>
          </cell>
          <cell r="E38">
            <v>2712502</v>
          </cell>
        </row>
        <row r="39">
          <cell r="D39">
            <v>18292</v>
          </cell>
          <cell r="E39">
            <v>44716</v>
          </cell>
        </row>
        <row r="40">
          <cell r="D40">
            <v>297934</v>
          </cell>
          <cell r="E40">
            <v>243151</v>
          </cell>
        </row>
        <row r="41">
          <cell r="D41">
            <v>860</v>
          </cell>
          <cell r="E41">
            <v>19445</v>
          </cell>
        </row>
        <row r="42">
          <cell r="D42">
            <v>472</v>
          </cell>
          <cell r="E42">
            <v>6985</v>
          </cell>
        </row>
        <row r="43">
          <cell r="D43">
            <v>213153</v>
          </cell>
          <cell r="E43">
            <v>1142326</v>
          </cell>
        </row>
        <row r="44">
          <cell r="D44">
            <v>826</v>
          </cell>
          <cell r="E44">
            <v>7333</v>
          </cell>
        </row>
        <row r="48">
          <cell r="D48">
            <v>1586407</v>
          </cell>
          <cell r="E48">
            <v>4693347</v>
          </cell>
        </row>
        <row r="51">
          <cell r="D51">
            <v>3461981</v>
          </cell>
          <cell r="E51">
            <v>2074762</v>
          </cell>
        </row>
        <row r="52">
          <cell r="D52">
            <v>58897</v>
          </cell>
          <cell r="E52">
            <v>86071</v>
          </cell>
        </row>
        <row r="55">
          <cell r="D55">
            <v>1270059</v>
          </cell>
          <cell r="E55">
            <v>3764280</v>
          </cell>
        </row>
        <row r="56">
          <cell r="D56">
            <v>96162</v>
          </cell>
          <cell r="E56">
            <v>208030</v>
          </cell>
        </row>
        <row r="57">
          <cell r="D57">
            <v>137558</v>
          </cell>
          <cell r="E57">
            <v>274624</v>
          </cell>
        </row>
        <row r="58">
          <cell r="D58">
            <v>214278</v>
          </cell>
          <cell r="E58">
            <v>194004</v>
          </cell>
        </row>
        <row r="59">
          <cell r="D59">
            <v>28858</v>
          </cell>
          <cell r="E59">
            <v>50708</v>
          </cell>
        </row>
        <row r="60">
          <cell r="D60">
            <v>1174</v>
          </cell>
          <cell r="E60">
            <v>12254</v>
          </cell>
        </row>
        <row r="61">
          <cell r="D61">
            <v>72202</v>
          </cell>
          <cell r="E61">
            <v>47527</v>
          </cell>
        </row>
        <row r="62">
          <cell r="D62">
            <v>25104</v>
          </cell>
          <cell r="E62">
            <v>16610</v>
          </cell>
        </row>
        <row r="63">
          <cell r="D63">
            <v>86949</v>
          </cell>
          <cell r="E63">
            <v>43978</v>
          </cell>
        </row>
      </sheetData>
      <sheetData sheetId="5"/>
      <sheetData sheetId="6">
        <row r="10">
          <cell r="O10">
            <v>841519</v>
          </cell>
          <cell r="P10">
            <v>2255944</v>
          </cell>
        </row>
        <row r="11">
          <cell r="O11">
            <v>122338</v>
          </cell>
          <cell r="P11">
            <v>353381</v>
          </cell>
        </row>
        <row r="12">
          <cell r="O12">
            <v>7545</v>
          </cell>
          <cell r="P12">
            <v>37101</v>
          </cell>
        </row>
        <row r="13">
          <cell r="O13">
            <v>94562</v>
          </cell>
          <cell r="P13">
            <v>366035</v>
          </cell>
        </row>
        <row r="14">
          <cell r="O14">
            <v>93263</v>
          </cell>
          <cell r="P14">
            <v>266572</v>
          </cell>
        </row>
        <row r="15">
          <cell r="O15">
            <v>28297</v>
          </cell>
          <cell r="P15">
            <v>115847</v>
          </cell>
        </row>
        <row r="16">
          <cell r="O16">
            <v>11167</v>
          </cell>
          <cell r="P16">
            <v>110183</v>
          </cell>
        </row>
        <row r="17">
          <cell r="O17">
            <v>647450</v>
          </cell>
          <cell r="P17">
            <v>2024811</v>
          </cell>
        </row>
        <row r="18">
          <cell r="O18">
            <v>19582</v>
          </cell>
          <cell r="P18">
            <v>83739</v>
          </cell>
        </row>
        <row r="19">
          <cell r="O19">
            <v>124471</v>
          </cell>
          <cell r="P19">
            <v>421571</v>
          </cell>
        </row>
        <row r="20">
          <cell r="O20">
            <v>130129</v>
          </cell>
          <cell r="P20">
            <v>372861</v>
          </cell>
        </row>
        <row r="21">
          <cell r="O21">
            <v>803655</v>
          </cell>
          <cell r="P21">
            <v>2659593</v>
          </cell>
        </row>
        <row r="24">
          <cell r="O24">
            <v>187214</v>
          </cell>
          <cell r="P24">
            <v>665116</v>
          </cell>
        </row>
        <row r="25">
          <cell r="O25">
            <v>48115</v>
          </cell>
          <cell r="P25">
            <v>69699</v>
          </cell>
        </row>
        <row r="26">
          <cell r="O26">
            <v>8002</v>
          </cell>
          <cell r="P26">
            <v>8981</v>
          </cell>
        </row>
        <row r="27">
          <cell r="O27">
            <v>31</v>
          </cell>
          <cell r="P27">
            <v>2049</v>
          </cell>
        </row>
        <row r="28">
          <cell r="O28">
            <v>42741</v>
          </cell>
          <cell r="P28">
            <v>94402</v>
          </cell>
        </row>
        <row r="29">
          <cell r="O29">
            <v>2</v>
          </cell>
          <cell r="P29">
            <v>0</v>
          </cell>
        </row>
        <row r="30">
          <cell r="O30">
            <v>1116</v>
          </cell>
          <cell r="P30">
            <v>6343</v>
          </cell>
        </row>
        <row r="31">
          <cell r="O31">
            <v>455484</v>
          </cell>
          <cell r="P31">
            <v>1830197</v>
          </cell>
        </row>
        <row r="32">
          <cell r="O32">
            <v>197991</v>
          </cell>
          <cell r="P32">
            <v>1095310</v>
          </cell>
        </row>
        <row r="33">
          <cell r="O33">
            <v>32505</v>
          </cell>
          <cell r="P33">
            <v>130090</v>
          </cell>
        </row>
        <row r="34">
          <cell r="O34">
            <v>114530</v>
          </cell>
          <cell r="P34">
            <v>172705</v>
          </cell>
        </row>
        <row r="35">
          <cell r="O35">
            <v>296246</v>
          </cell>
          <cell r="P35">
            <v>233633</v>
          </cell>
        </row>
        <row r="36">
          <cell r="O36">
            <v>6</v>
          </cell>
          <cell r="P36">
            <v>74</v>
          </cell>
        </row>
        <row r="37">
          <cell r="O37">
            <v>48</v>
          </cell>
          <cell r="P37">
            <v>4545</v>
          </cell>
        </row>
        <row r="38">
          <cell r="O38">
            <v>2</v>
          </cell>
          <cell r="P38">
            <v>2</v>
          </cell>
        </row>
        <row r="39">
          <cell r="O39">
            <v>96017</v>
          </cell>
          <cell r="P39">
            <v>487288</v>
          </cell>
        </row>
        <row r="40">
          <cell r="O40">
            <v>17848</v>
          </cell>
          <cell r="P40">
            <v>19745</v>
          </cell>
        </row>
        <row r="41">
          <cell r="O41">
            <v>280367</v>
          </cell>
          <cell r="P41">
            <v>153551</v>
          </cell>
        </row>
        <row r="42">
          <cell r="O42">
            <v>170</v>
          </cell>
          <cell r="P42">
            <v>522</v>
          </cell>
        </row>
        <row r="43">
          <cell r="O43">
            <v>0</v>
          </cell>
          <cell r="P43">
            <v>0</v>
          </cell>
        </row>
        <row r="44">
          <cell r="O44">
            <v>92752</v>
          </cell>
          <cell r="P44">
            <v>252654</v>
          </cell>
        </row>
        <row r="45">
          <cell r="O45">
            <v>66</v>
          </cell>
          <cell r="P45">
            <v>89</v>
          </cell>
        </row>
        <row r="49">
          <cell r="O49">
            <v>1293108</v>
          </cell>
          <cell r="P49">
            <v>3065767</v>
          </cell>
        </row>
        <row r="52">
          <cell r="O52">
            <v>3397786</v>
          </cell>
          <cell r="P52">
            <v>1726659</v>
          </cell>
        </row>
        <row r="53">
          <cell r="O53">
            <v>47092</v>
          </cell>
          <cell r="P53">
            <v>68681</v>
          </cell>
        </row>
        <row r="57">
          <cell r="O57">
            <v>203059</v>
          </cell>
          <cell r="P57">
            <v>525389</v>
          </cell>
        </row>
        <row r="58">
          <cell r="O58">
            <v>42120</v>
          </cell>
          <cell r="P58">
            <v>27532</v>
          </cell>
        </row>
        <row r="59">
          <cell r="O59">
            <v>71346</v>
          </cell>
          <cell r="P59">
            <v>40752</v>
          </cell>
        </row>
        <row r="60">
          <cell r="O60">
            <v>77781</v>
          </cell>
          <cell r="P60">
            <v>40724</v>
          </cell>
        </row>
        <row r="61">
          <cell r="O61">
            <v>21020</v>
          </cell>
          <cell r="P61">
            <v>7954</v>
          </cell>
        </row>
        <row r="62">
          <cell r="O62">
            <v>299</v>
          </cell>
          <cell r="P62">
            <v>2190</v>
          </cell>
        </row>
        <row r="63">
          <cell r="O63">
            <v>24668</v>
          </cell>
          <cell r="P63">
            <v>10286</v>
          </cell>
        </row>
        <row r="64">
          <cell r="O64">
            <v>21636</v>
          </cell>
          <cell r="P64">
            <v>7459</v>
          </cell>
        </row>
        <row r="65">
          <cell r="O65">
            <v>77042</v>
          </cell>
          <cell r="P65">
            <v>28354</v>
          </cell>
        </row>
      </sheetData>
      <sheetData sheetId="7">
        <row r="9">
          <cell r="C9">
            <v>134183</v>
          </cell>
          <cell r="D9">
            <v>917248</v>
          </cell>
          <cell r="E9">
            <v>2401</v>
          </cell>
          <cell r="F9">
            <v>345248</v>
          </cell>
          <cell r="G9">
            <v>0</v>
          </cell>
          <cell r="H9">
            <v>0</v>
          </cell>
          <cell r="I9">
            <v>509</v>
          </cell>
          <cell r="J9">
            <v>175281</v>
          </cell>
        </row>
        <row r="10">
          <cell r="C10">
            <v>21447</v>
          </cell>
          <cell r="D10">
            <v>120609</v>
          </cell>
          <cell r="E10">
            <v>727</v>
          </cell>
          <cell r="F10">
            <v>93587</v>
          </cell>
          <cell r="G10">
            <v>0</v>
          </cell>
          <cell r="H10">
            <v>0</v>
          </cell>
          <cell r="I10">
            <v>290</v>
          </cell>
          <cell r="J10">
            <v>30029</v>
          </cell>
        </row>
        <row r="11">
          <cell r="C11">
            <v>3053</v>
          </cell>
          <cell r="D11">
            <v>70687</v>
          </cell>
          <cell r="E11">
            <v>127</v>
          </cell>
          <cell r="F11">
            <v>28880</v>
          </cell>
          <cell r="G11">
            <v>0</v>
          </cell>
          <cell r="H11">
            <v>0</v>
          </cell>
          <cell r="I11">
            <v>27</v>
          </cell>
          <cell r="J11">
            <v>24131</v>
          </cell>
        </row>
        <row r="12">
          <cell r="C12">
            <v>28033</v>
          </cell>
          <cell r="D12">
            <v>323947</v>
          </cell>
          <cell r="E12">
            <v>1301</v>
          </cell>
          <cell r="F12">
            <v>162907</v>
          </cell>
          <cell r="G12">
            <v>207</v>
          </cell>
          <cell r="H12">
            <v>14668</v>
          </cell>
          <cell r="I12">
            <v>396</v>
          </cell>
          <cell r="J12">
            <v>141647</v>
          </cell>
        </row>
        <row r="13">
          <cell r="C13">
            <v>16669</v>
          </cell>
          <cell r="D13">
            <v>160363</v>
          </cell>
          <cell r="E13">
            <v>625</v>
          </cell>
          <cell r="F13">
            <v>51850</v>
          </cell>
          <cell r="G13">
            <v>41</v>
          </cell>
          <cell r="H13">
            <v>4355</v>
          </cell>
          <cell r="I13">
            <v>24</v>
          </cell>
          <cell r="J13">
            <v>15179</v>
          </cell>
        </row>
        <row r="14">
          <cell r="C14">
            <v>7471</v>
          </cell>
          <cell r="D14">
            <v>109879</v>
          </cell>
          <cell r="E14">
            <v>351</v>
          </cell>
          <cell r="F14">
            <v>58539</v>
          </cell>
          <cell r="G14">
            <v>0</v>
          </cell>
          <cell r="H14">
            <v>0</v>
          </cell>
          <cell r="I14">
            <v>87</v>
          </cell>
          <cell r="J14">
            <v>65734</v>
          </cell>
        </row>
        <row r="15">
          <cell r="C15">
            <v>8251</v>
          </cell>
          <cell r="D15">
            <v>48520</v>
          </cell>
          <cell r="E15">
            <v>74</v>
          </cell>
          <cell r="F15">
            <v>9321</v>
          </cell>
          <cell r="G15">
            <v>0</v>
          </cell>
          <cell r="H15">
            <v>0</v>
          </cell>
          <cell r="I15">
            <v>14</v>
          </cell>
          <cell r="J15">
            <v>25097</v>
          </cell>
        </row>
        <row r="16">
          <cell r="C16">
            <v>80096</v>
          </cell>
          <cell r="D16">
            <v>758272</v>
          </cell>
          <cell r="E16">
            <v>14020</v>
          </cell>
          <cell r="F16">
            <v>493828</v>
          </cell>
          <cell r="G16">
            <v>0</v>
          </cell>
          <cell r="H16">
            <v>0</v>
          </cell>
          <cell r="I16">
            <v>538</v>
          </cell>
          <cell r="J16">
            <v>243743</v>
          </cell>
        </row>
        <row r="17">
          <cell r="C17">
            <v>3419</v>
          </cell>
          <cell r="D17">
            <v>52018</v>
          </cell>
          <cell r="E17">
            <v>67</v>
          </cell>
          <cell r="F17">
            <v>18031</v>
          </cell>
          <cell r="G17">
            <v>0</v>
          </cell>
          <cell r="H17">
            <v>0</v>
          </cell>
          <cell r="I17">
            <v>6</v>
          </cell>
          <cell r="J17">
            <v>1428</v>
          </cell>
        </row>
        <row r="18">
          <cell r="C18">
            <v>27649</v>
          </cell>
          <cell r="D18">
            <v>247937</v>
          </cell>
          <cell r="E18">
            <v>1139</v>
          </cell>
          <cell r="F18">
            <v>139767</v>
          </cell>
          <cell r="G18">
            <v>0</v>
          </cell>
          <cell r="H18">
            <v>0</v>
          </cell>
          <cell r="I18">
            <v>141</v>
          </cell>
          <cell r="J18">
            <v>88619</v>
          </cell>
        </row>
        <row r="19">
          <cell r="C19">
            <v>24032</v>
          </cell>
          <cell r="D19">
            <v>281520</v>
          </cell>
          <cell r="E19">
            <v>466</v>
          </cell>
          <cell r="F19">
            <v>161607</v>
          </cell>
          <cell r="G19">
            <v>0</v>
          </cell>
          <cell r="H19">
            <v>0</v>
          </cell>
          <cell r="I19">
            <v>12</v>
          </cell>
          <cell r="J19">
            <v>10752</v>
          </cell>
        </row>
        <row r="20">
          <cell r="C20">
            <v>87793</v>
          </cell>
          <cell r="D20">
            <v>1699538</v>
          </cell>
          <cell r="E20">
            <v>6378</v>
          </cell>
          <cell r="F20">
            <v>570499</v>
          </cell>
          <cell r="G20">
            <v>92898</v>
          </cell>
          <cell r="H20">
            <v>149584</v>
          </cell>
          <cell r="I20">
            <v>983</v>
          </cell>
          <cell r="J20">
            <v>3681488</v>
          </cell>
        </row>
        <row r="23">
          <cell r="C23">
            <v>35506</v>
          </cell>
          <cell r="D23">
            <v>904410</v>
          </cell>
          <cell r="E23">
            <v>7436</v>
          </cell>
          <cell r="F23">
            <v>561437</v>
          </cell>
          <cell r="G23">
            <v>0</v>
          </cell>
          <cell r="H23">
            <v>0</v>
          </cell>
          <cell r="I23">
            <v>1376</v>
          </cell>
          <cell r="J23">
            <v>178831</v>
          </cell>
        </row>
        <row r="24">
          <cell r="C24">
            <v>77892</v>
          </cell>
          <cell r="D24">
            <v>82517</v>
          </cell>
          <cell r="E24">
            <v>412</v>
          </cell>
          <cell r="F24">
            <v>15866</v>
          </cell>
          <cell r="G24">
            <v>2</v>
          </cell>
          <cell r="H24">
            <v>37051</v>
          </cell>
          <cell r="I24">
            <v>148</v>
          </cell>
          <cell r="J24">
            <v>4483</v>
          </cell>
        </row>
        <row r="25">
          <cell r="C25">
            <v>7</v>
          </cell>
          <cell r="D25">
            <v>605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>
            <v>825</v>
          </cell>
          <cell r="D26">
            <v>51707</v>
          </cell>
          <cell r="E26">
            <v>257</v>
          </cell>
          <cell r="F26">
            <v>52082</v>
          </cell>
          <cell r="G26">
            <v>0</v>
          </cell>
          <cell r="H26">
            <v>0</v>
          </cell>
          <cell r="I26">
            <v>5</v>
          </cell>
          <cell r="J26">
            <v>2776</v>
          </cell>
        </row>
        <row r="27">
          <cell r="C27">
            <v>2392</v>
          </cell>
          <cell r="D27">
            <v>57548</v>
          </cell>
          <cell r="E27">
            <v>48</v>
          </cell>
          <cell r="F27">
            <v>2810</v>
          </cell>
          <cell r="G27">
            <v>0</v>
          </cell>
          <cell r="H27">
            <v>0</v>
          </cell>
          <cell r="I27">
            <v>3</v>
          </cell>
          <cell r="J27">
            <v>140</v>
          </cell>
        </row>
        <row r="28">
          <cell r="C28">
            <v>15</v>
          </cell>
          <cell r="D28">
            <v>87</v>
          </cell>
          <cell r="E28">
            <v>5</v>
          </cell>
          <cell r="F28">
            <v>75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>
            <v>567</v>
          </cell>
          <cell r="D29">
            <v>29591</v>
          </cell>
          <cell r="E29">
            <v>543</v>
          </cell>
          <cell r="F29">
            <v>16247</v>
          </cell>
          <cell r="G29">
            <v>0</v>
          </cell>
          <cell r="H29">
            <v>0</v>
          </cell>
          <cell r="I29">
            <v>343</v>
          </cell>
          <cell r="J29">
            <v>20032</v>
          </cell>
        </row>
        <row r="30">
          <cell r="C30">
            <v>113121</v>
          </cell>
          <cell r="D30">
            <v>2187629</v>
          </cell>
          <cell r="E30">
            <v>24687</v>
          </cell>
          <cell r="F30">
            <v>1464177</v>
          </cell>
          <cell r="G30">
            <v>0</v>
          </cell>
          <cell r="H30">
            <v>0</v>
          </cell>
          <cell r="I30">
            <v>5774</v>
          </cell>
          <cell r="J30">
            <v>694984</v>
          </cell>
        </row>
        <row r="31">
          <cell r="C31">
            <v>65733</v>
          </cell>
          <cell r="D31">
            <v>2042034</v>
          </cell>
          <cell r="E31">
            <v>15702</v>
          </cell>
          <cell r="F31">
            <v>1268295</v>
          </cell>
          <cell r="G31">
            <v>0</v>
          </cell>
          <cell r="H31">
            <v>0</v>
          </cell>
          <cell r="I31">
            <v>3148</v>
          </cell>
          <cell r="J31">
            <v>315258</v>
          </cell>
        </row>
        <row r="32">
          <cell r="C32">
            <v>6416</v>
          </cell>
          <cell r="D32">
            <v>77811</v>
          </cell>
          <cell r="E32">
            <v>172</v>
          </cell>
          <cell r="F32">
            <v>21240</v>
          </cell>
          <cell r="G32">
            <v>0</v>
          </cell>
          <cell r="H32">
            <v>0</v>
          </cell>
          <cell r="I32">
            <v>24</v>
          </cell>
          <cell r="J32">
            <v>10530</v>
          </cell>
        </row>
        <row r="33">
          <cell r="C33">
            <v>17788</v>
          </cell>
          <cell r="D33">
            <v>334015</v>
          </cell>
          <cell r="E33">
            <v>1596</v>
          </cell>
          <cell r="F33">
            <v>87570</v>
          </cell>
          <cell r="G33">
            <v>0</v>
          </cell>
          <cell r="H33">
            <v>0</v>
          </cell>
          <cell r="I33">
            <v>535</v>
          </cell>
          <cell r="J33">
            <v>10992</v>
          </cell>
        </row>
        <row r="34">
          <cell r="C34">
            <v>89300</v>
          </cell>
          <cell r="D34">
            <v>548642</v>
          </cell>
          <cell r="E34">
            <v>2106</v>
          </cell>
          <cell r="F34">
            <v>100966</v>
          </cell>
          <cell r="G34">
            <v>0</v>
          </cell>
          <cell r="H34">
            <v>0</v>
          </cell>
          <cell r="I34">
            <v>195</v>
          </cell>
          <cell r="J34">
            <v>32164</v>
          </cell>
        </row>
        <row r="35">
          <cell r="C35">
            <v>156</v>
          </cell>
          <cell r="D35">
            <v>1150</v>
          </cell>
          <cell r="E35">
            <v>10</v>
          </cell>
          <cell r="F35">
            <v>748</v>
          </cell>
          <cell r="G35">
            <v>0</v>
          </cell>
          <cell r="H35">
            <v>0</v>
          </cell>
          <cell r="I35">
            <v>7</v>
          </cell>
          <cell r="J35">
            <v>1968</v>
          </cell>
        </row>
        <row r="36">
          <cell r="C36">
            <v>16</v>
          </cell>
          <cell r="D36">
            <v>6656</v>
          </cell>
          <cell r="E36">
            <v>231</v>
          </cell>
          <cell r="F36">
            <v>5769</v>
          </cell>
          <cell r="G36">
            <v>7</v>
          </cell>
          <cell r="H36">
            <v>44</v>
          </cell>
          <cell r="I36">
            <v>116</v>
          </cell>
          <cell r="J36">
            <v>12726</v>
          </cell>
        </row>
        <row r="37">
          <cell r="C37">
            <v>13</v>
          </cell>
          <cell r="D37">
            <v>1363</v>
          </cell>
          <cell r="E37">
            <v>4</v>
          </cell>
          <cell r="F37">
            <v>966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C38">
            <v>29489</v>
          </cell>
          <cell r="D38">
            <v>690862</v>
          </cell>
          <cell r="E38">
            <v>7756</v>
          </cell>
          <cell r="F38">
            <v>440330</v>
          </cell>
          <cell r="G38">
            <v>2</v>
          </cell>
          <cell r="H38">
            <v>193</v>
          </cell>
          <cell r="I38">
            <v>1344</v>
          </cell>
          <cell r="J38">
            <v>155472</v>
          </cell>
        </row>
        <row r="39">
          <cell r="C39">
            <v>59</v>
          </cell>
          <cell r="D39">
            <v>4083</v>
          </cell>
          <cell r="E39">
            <v>110</v>
          </cell>
          <cell r="F39">
            <v>14774</v>
          </cell>
          <cell r="G39">
            <v>0</v>
          </cell>
          <cell r="H39">
            <v>0</v>
          </cell>
          <cell r="I39">
            <v>8</v>
          </cell>
          <cell r="J39">
            <v>2456</v>
          </cell>
        </row>
        <row r="40">
          <cell r="C40">
            <v>364</v>
          </cell>
          <cell r="D40">
            <v>28745</v>
          </cell>
          <cell r="E40">
            <v>87</v>
          </cell>
          <cell r="F40">
            <v>12869</v>
          </cell>
          <cell r="G40">
            <v>0</v>
          </cell>
          <cell r="H40">
            <v>0</v>
          </cell>
          <cell r="I40">
            <v>3</v>
          </cell>
          <cell r="J40">
            <v>1719</v>
          </cell>
        </row>
        <row r="41">
          <cell r="C41">
            <v>42</v>
          </cell>
          <cell r="D41">
            <v>343</v>
          </cell>
          <cell r="E41">
            <v>15</v>
          </cell>
          <cell r="F41">
            <v>149</v>
          </cell>
          <cell r="G41">
            <v>0</v>
          </cell>
          <cell r="H41">
            <v>0</v>
          </cell>
          <cell r="I41">
            <v>10</v>
          </cell>
          <cell r="J41">
            <v>1339</v>
          </cell>
        </row>
        <row r="42">
          <cell r="C42">
            <v>167</v>
          </cell>
          <cell r="D42">
            <v>2884</v>
          </cell>
          <cell r="E42">
            <v>3</v>
          </cell>
          <cell r="F42">
            <v>275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C43">
            <v>10606</v>
          </cell>
          <cell r="D43">
            <v>274210</v>
          </cell>
          <cell r="E43">
            <v>2099</v>
          </cell>
          <cell r="F43">
            <v>139671</v>
          </cell>
          <cell r="G43">
            <v>0</v>
          </cell>
          <cell r="H43">
            <v>0</v>
          </cell>
          <cell r="I43">
            <v>608</v>
          </cell>
          <cell r="J43">
            <v>82737</v>
          </cell>
        </row>
        <row r="44">
          <cell r="C44">
            <v>120</v>
          </cell>
          <cell r="D44">
            <v>1151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8">
          <cell r="C48">
            <v>124412</v>
          </cell>
          <cell r="D48">
            <v>334468</v>
          </cell>
          <cell r="E48">
            <v>199</v>
          </cell>
          <cell r="F48">
            <v>52963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51">
          <cell r="C51">
            <v>27283</v>
          </cell>
          <cell r="D51">
            <v>56422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C52">
            <v>754</v>
          </cell>
          <cell r="D52">
            <v>640</v>
          </cell>
          <cell r="E52">
            <v>585</v>
          </cell>
          <cell r="F52">
            <v>291</v>
          </cell>
          <cell r="G52">
            <v>1252</v>
          </cell>
          <cell r="H52">
            <v>1646</v>
          </cell>
          <cell r="I52">
            <v>3</v>
          </cell>
          <cell r="J52">
            <v>18</v>
          </cell>
        </row>
        <row r="55">
          <cell r="C55">
            <v>154430</v>
          </cell>
          <cell r="D55">
            <v>1281792</v>
          </cell>
          <cell r="E55">
            <v>1677</v>
          </cell>
          <cell r="F55">
            <v>172946</v>
          </cell>
          <cell r="G55">
            <v>0</v>
          </cell>
          <cell r="H55">
            <v>0</v>
          </cell>
          <cell r="I55">
            <v>175</v>
          </cell>
          <cell r="J55">
            <v>57539</v>
          </cell>
        </row>
        <row r="56">
          <cell r="C56">
            <v>12188</v>
          </cell>
          <cell r="D56">
            <v>82353</v>
          </cell>
          <cell r="E56">
            <v>422</v>
          </cell>
          <cell r="F56">
            <v>5158</v>
          </cell>
          <cell r="G56">
            <v>0</v>
          </cell>
          <cell r="H56">
            <v>0</v>
          </cell>
          <cell r="I56">
            <v>206</v>
          </cell>
          <cell r="J56">
            <v>4452</v>
          </cell>
        </row>
        <row r="57">
          <cell r="C57">
            <v>27531</v>
          </cell>
          <cell r="D57">
            <v>73183</v>
          </cell>
          <cell r="E57">
            <v>28</v>
          </cell>
          <cell r="F57">
            <v>2069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C58">
            <v>63305</v>
          </cell>
          <cell r="D58">
            <v>43070</v>
          </cell>
          <cell r="E58">
            <v>45</v>
          </cell>
          <cell r="F58">
            <v>2646</v>
          </cell>
          <cell r="G58">
            <v>0</v>
          </cell>
          <cell r="H58">
            <v>0</v>
          </cell>
          <cell r="I58">
            <v>16</v>
          </cell>
          <cell r="J58">
            <v>204</v>
          </cell>
        </row>
        <row r="59">
          <cell r="C59">
            <v>631</v>
          </cell>
          <cell r="D59">
            <v>17492</v>
          </cell>
          <cell r="E59">
            <v>48</v>
          </cell>
          <cell r="F59">
            <v>2958</v>
          </cell>
          <cell r="G59">
            <v>2</v>
          </cell>
          <cell r="H59">
            <v>30</v>
          </cell>
          <cell r="I59">
            <v>34</v>
          </cell>
          <cell r="J59">
            <v>639</v>
          </cell>
        </row>
        <row r="60">
          <cell r="C60">
            <v>218</v>
          </cell>
          <cell r="D60">
            <v>2901</v>
          </cell>
          <cell r="E60">
            <v>38</v>
          </cell>
          <cell r="F60">
            <v>949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C61">
            <v>2457</v>
          </cell>
          <cell r="D61">
            <v>14557</v>
          </cell>
          <cell r="E61">
            <v>838</v>
          </cell>
          <cell r="F61">
            <v>6493</v>
          </cell>
          <cell r="G61">
            <v>0</v>
          </cell>
          <cell r="H61">
            <v>0</v>
          </cell>
          <cell r="I61">
            <v>66</v>
          </cell>
          <cell r="J61">
            <v>1655</v>
          </cell>
        </row>
        <row r="62">
          <cell r="C62">
            <v>3151</v>
          </cell>
          <cell r="D62">
            <v>1242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3">
          <cell r="C63">
            <v>5445</v>
          </cell>
          <cell r="D63">
            <v>7581</v>
          </cell>
          <cell r="E63">
            <v>31</v>
          </cell>
          <cell r="F63">
            <v>633</v>
          </cell>
          <cell r="G63">
            <v>0</v>
          </cell>
          <cell r="H63">
            <v>0</v>
          </cell>
          <cell r="I63">
            <v>9</v>
          </cell>
          <cell r="J63">
            <v>198</v>
          </cell>
        </row>
      </sheetData>
      <sheetData sheetId="8">
        <row r="9">
          <cell r="O9">
            <v>56938</v>
          </cell>
          <cell r="P9">
            <v>515754</v>
          </cell>
        </row>
        <row r="10">
          <cell r="O10">
            <v>10684</v>
          </cell>
          <cell r="P10">
            <v>144611</v>
          </cell>
        </row>
        <row r="11">
          <cell r="O11">
            <v>3123</v>
          </cell>
          <cell r="P11">
            <v>37947</v>
          </cell>
        </row>
        <row r="12">
          <cell r="O12">
            <v>18409</v>
          </cell>
          <cell r="P12">
            <v>174153</v>
          </cell>
        </row>
        <row r="13">
          <cell r="O13">
            <v>9862</v>
          </cell>
          <cell r="P13">
            <v>95952</v>
          </cell>
        </row>
        <row r="14">
          <cell r="O14">
            <v>5299</v>
          </cell>
          <cell r="P14">
            <v>52048</v>
          </cell>
        </row>
        <row r="15">
          <cell r="O15">
            <v>2985</v>
          </cell>
          <cell r="P15">
            <v>44969</v>
          </cell>
        </row>
        <row r="16">
          <cell r="O16">
            <v>56149</v>
          </cell>
          <cell r="P16">
            <v>390276</v>
          </cell>
        </row>
        <row r="17">
          <cell r="O17">
            <v>2524</v>
          </cell>
          <cell r="P17">
            <v>18520</v>
          </cell>
        </row>
        <row r="18">
          <cell r="O18">
            <v>10502</v>
          </cell>
          <cell r="P18">
            <v>90328</v>
          </cell>
        </row>
        <row r="19">
          <cell r="O19">
            <v>20447</v>
          </cell>
          <cell r="P19">
            <v>185415</v>
          </cell>
        </row>
        <row r="20">
          <cell r="O20">
            <v>223012</v>
          </cell>
          <cell r="P20">
            <v>1838418</v>
          </cell>
        </row>
        <row r="23">
          <cell r="O23">
            <v>41897</v>
          </cell>
          <cell r="P23">
            <v>182442</v>
          </cell>
        </row>
        <row r="24">
          <cell r="O24">
            <v>46538</v>
          </cell>
          <cell r="P24">
            <v>73826</v>
          </cell>
        </row>
        <row r="25">
          <cell r="O25">
            <v>2</v>
          </cell>
          <cell r="P25">
            <v>15</v>
          </cell>
        </row>
        <row r="26">
          <cell r="O26">
            <v>82</v>
          </cell>
          <cell r="P26">
            <v>1667</v>
          </cell>
        </row>
        <row r="27">
          <cell r="O27">
            <v>27667</v>
          </cell>
          <cell r="P27">
            <v>54398</v>
          </cell>
        </row>
        <row r="28">
          <cell r="O28">
            <v>8</v>
          </cell>
          <cell r="P28">
            <v>114</v>
          </cell>
        </row>
        <row r="29">
          <cell r="O29">
            <v>146</v>
          </cell>
          <cell r="P29">
            <v>1552</v>
          </cell>
        </row>
        <row r="30">
          <cell r="O30">
            <v>81456</v>
          </cell>
          <cell r="P30">
            <v>1008023</v>
          </cell>
        </row>
        <row r="31">
          <cell r="O31">
            <v>14304</v>
          </cell>
          <cell r="P31">
            <v>128563</v>
          </cell>
        </row>
        <row r="32">
          <cell r="O32">
            <v>4749</v>
          </cell>
          <cell r="P32">
            <v>58101</v>
          </cell>
        </row>
        <row r="33">
          <cell r="O33">
            <v>7971</v>
          </cell>
          <cell r="P33">
            <v>65018</v>
          </cell>
        </row>
        <row r="34">
          <cell r="O34">
            <v>3554</v>
          </cell>
          <cell r="P34">
            <v>27325</v>
          </cell>
        </row>
        <row r="35">
          <cell r="O35">
            <v>64</v>
          </cell>
          <cell r="P35">
            <v>2385</v>
          </cell>
        </row>
        <row r="36">
          <cell r="O36">
            <v>242</v>
          </cell>
          <cell r="P36">
            <v>3034</v>
          </cell>
        </row>
        <row r="37">
          <cell r="O37">
            <v>7</v>
          </cell>
          <cell r="P37">
            <v>45</v>
          </cell>
        </row>
        <row r="38">
          <cell r="O38">
            <v>360</v>
          </cell>
          <cell r="P38">
            <v>5694</v>
          </cell>
        </row>
        <row r="39">
          <cell r="O39">
            <v>94</v>
          </cell>
          <cell r="P39">
            <v>1</v>
          </cell>
        </row>
        <row r="40">
          <cell r="O40">
            <v>2511</v>
          </cell>
          <cell r="P40">
            <v>5457</v>
          </cell>
        </row>
        <row r="41">
          <cell r="O41">
            <v>42</v>
          </cell>
          <cell r="P41">
            <v>512</v>
          </cell>
        </row>
        <row r="42">
          <cell r="O42">
            <v>88</v>
          </cell>
          <cell r="P42">
            <v>709</v>
          </cell>
        </row>
        <row r="43">
          <cell r="O43">
            <v>1663</v>
          </cell>
          <cell r="P43">
            <v>15458</v>
          </cell>
        </row>
        <row r="44">
          <cell r="O44">
            <v>154</v>
          </cell>
          <cell r="P44">
            <v>1640</v>
          </cell>
        </row>
        <row r="48">
          <cell r="O48">
            <v>40151</v>
          </cell>
          <cell r="P48">
            <v>318784</v>
          </cell>
        </row>
        <row r="51">
          <cell r="O51">
            <v>4889</v>
          </cell>
          <cell r="P51">
            <v>23069</v>
          </cell>
        </row>
        <row r="52">
          <cell r="O52">
            <v>3208</v>
          </cell>
          <cell r="P52">
            <v>8933</v>
          </cell>
        </row>
        <row r="55">
          <cell r="O55">
            <v>18824</v>
          </cell>
          <cell r="P55">
            <v>228321</v>
          </cell>
        </row>
        <row r="56">
          <cell r="O56">
            <v>22623</v>
          </cell>
          <cell r="P56">
            <v>15841</v>
          </cell>
        </row>
        <row r="57">
          <cell r="O57">
            <v>26747</v>
          </cell>
          <cell r="P57">
            <v>88450</v>
          </cell>
        </row>
        <row r="58">
          <cell r="O58">
            <v>56539</v>
          </cell>
          <cell r="P58">
            <v>59188</v>
          </cell>
        </row>
        <row r="59">
          <cell r="O59">
            <v>4143</v>
          </cell>
          <cell r="P59">
            <v>2393</v>
          </cell>
        </row>
        <row r="60">
          <cell r="O60">
            <v>153</v>
          </cell>
          <cell r="P60">
            <v>1664</v>
          </cell>
        </row>
        <row r="61">
          <cell r="O61">
            <v>684</v>
          </cell>
          <cell r="P61">
            <v>4980</v>
          </cell>
        </row>
        <row r="62">
          <cell r="O62">
            <v>52</v>
          </cell>
          <cell r="P62">
            <v>80</v>
          </cell>
        </row>
        <row r="63">
          <cell r="O63">
            <v>2431</v>
          </cell>
          <cell r="P63">
            <v>752</v>
          </cell>
        </row>
      </sheetData>
      <sheetData sheetId="9">
        <row r="9">
          <cell r="M9">
            <v>351121</v>
          </cell>
          <cell r="N9">
            <v>2556426</v>
          </cell>
        </row>
        <row r="10">
          <cell r="M10">
            <v>37946</v>
          </cell>
          <cell r="N10">
            <v>410029</v>
          </cell>
        </row>
        <row r="11">
          <cell r="M11">
            <v>12450</v>
          </cell>
          <cell r="N11">
            <v>628418</v>
          </cell>
        </row>
        <row r="12">
          <cell r="M12">
            <v>74010</v>
          </cell>
          <cell r="N12">
            <v>870831</v>
          </cell>
        </row>
        <row r="13">
          <cell r="M13">
            <v>31356</v>
          </cell>
          <cell r="N13">
            <v>251127</v>
          </cell>
        </row>
        <row r="14">
          <cell r="M14">
            <v>30441</v>
          </cell>
          <cell r="N14">
            <v>555147</v>
          </cell>
        </row>
        <row r="15">
          <cell r="M15">
            <v>21762</v>
          </cell>
          <cell r="N15">
            <v>536538</v>
          </cell>
        </row>
        <row r="16">
          <cell r="M16">
            <v>168891</v>
          </cell>
          <cell r="N16">
            <v>2587419</v>
          </cell>
        </row>
        <row r="17">
          <cell r="M17">
            <v>8291</v>
          </cell>
          <cell r="N17">
            <v>75402</v>
          </cell>
        </row>
        <row r="18">
          <cell r="M18">
            <v>67415</v>
          </cell>
          <cell r="N18">
            <v>744814</v>
          </cell>
        </row>
        <row r="19">
          <cell r="M19">
            <v>30719</v>
          </cell>
          <cell r="N19">
            <v>442768</v>
          </cell>
        </row>
        <row r="20">
          <cell r="M20">
            <v>1332366</v>
          </cell>
          <cell r="N20">
            <v>8258668</v>
          </cell>
        </row>
        <row r="23">
          <cell r="M23">
            <v>481749</v>
          </cell>
          <cell r="N23">
            <v>1545365</v>
          </cell>
        </row>
        <row r="24">
          <cell r="M24">
            <v>57165</v>
          </cell>
          <cell r="N24">
            <v>321824</v>
          </cell>
        </row>
        <row r="25">
          <cell r="M25">
            <v>1207</v>
          </cell>
          <cell r="N25">
            <v>12424</v>
          </cell>
        </row>
        <row r="26">
          <cell r="M26">
            <v>725</v>
          </cell>
          <cell r="N26">
            <v>35006</v>
          </cell>
        </row>
        <row r="27">
          <cell r="M27">
            <v>14344</v>
          </cell>
          <cell r="N27">
            <v>132140</v>
          </cell>
        </row>
        <row r="28">
          <cell r="M28">
            <v>721</v>
          </cell>
          <cell r="N28">
            <v>3291</v>
          </cell>
        </row>
        <row r="29">
          <cell r="M29">
            <v>6068</v>
          </cell>
          <cell r="N29">
            <v>249835</v>
          </cell>
        </row>
        <row r="30">
          <cell r="M30">
            <v>1899509</v>
          </cell>
          <cell r="N30">
            <v>5410679</v>
          </cell>
        </row>
        <row r="31">
          <cell r="M31">
            <v>663191</v>
          </cell>
          <cell r="N31">
            <v>3022912</v>
          </cell>
        </row>
        <row r="32">
          <cell r="M32">
            <v>21093</v>
          </cell>
          <cell r="N32">
            <v>329303</v>
          </cell>
        </row>
        <row r="33">
          <cell r="M33">
            <v>584097</v>
          </cell>
          <cell r="N33">
            <v>609496</v>
          </cell>
        </row>
        <row r="34">
          <cell r="M34">
            <v>213981</v>
          </cell>
          <cell r="N34">
            <v>702286</v>
          </cell>
        </row>
        <row r="35">
          <cell r="M35">
            <v>750</v>
          </cell>
          <cell r="N35">
            <v>6030</v>
          </cell>
        </row>
        <row r="36">
          <cell r="M36">
            <v>1030</v>
          </cell>
          <cell r="N36">
            <v>19645</v>
          </cell>
        </row>
        <row r="37">
          <cell r="M37">
            <v>240</v>
          </cell>
          <cell r="N37">
            <v>6315</v>
          </cell>
        </row>
        <row r="38">
          <cell r="M38">
            <v>82459</v>
          </cell>
          <cell r="N38">
            <v>932663</v>
          </cell>
        </row>
        <row r="39">
          <cell r="M39">
            <v>173</v>
          </cell>
          <cell r="N39">
            <v>3657</v>
          </cell>
        </row>
        <row r="40">
          <cell r="M40">
            <v>14602</v>
          </cell>
          <cell r="N40">
            <v>40810</v>
          </cell>
        </row>
        <row r="41">
          <cell r="M41">
            <v>581</v>
          </cell>
          <cell r="N41">
            <v>16580</v>
          </cell>
        </row>
        <row r="42">
          <cell r="M42">
            <v>214</v>
          </cell>
          <cell r="N42">
            <v>3117</v>
          </cell>
        </row>
        <row r="43">
          <cell r="M43">
            <v>105425</v>
          </cell>
          <cell r="N43">
            <v>377596</v>
          </cell>
        </row>
        <row r="44">
          <cell r="M44">
            <v>486</v>
          </cell>
          <cell r="N44">
            <v>4453</v>
          </cell>
        </row>
        <row r="48">
          <cell r="M48">
            <v>128537</v>
          </cell>
          <cell r="N48">
            <v>921365</v>
          </cell>
        </row>
        <row r="51">
          <cell r="M51">
            <v>32023</v>
          </cell>
          <cell r="N51">
            <v>268612</v>
          </cell>
        </row>
        <row r="52">
          <cell r="M52">
            <v>6003</v>
          </cell>
          <cell r="N52">
            <v>5862</v>
          </cell>
        </row>
        <row r="55">
          <cell r="M55">
            <v>891894</v>
          </cell>
          <cell r="N55">
            <v>1498293</v>
          </cell>
        </row>
        <row r="56">
          <cell r="M56">
            <v>18603</v>
          </cell>
          <cell r="N56">
            <v>72694</v>
          </cell>
        </row>
        <row r="57">
          <cell r="M57">
            <v>11906</v>
          </cell>
          <cell r="N57">
            <v>70170</v>
          </cell>
        </row>
        <row r="58">
          <cell r="M58">
            <v>16592</v>
          </cell>
          <cell r="N58">
            <v>48172</v>
          </cell>
        </row>
        <row r="59">
          <cell r="M59">
            <v>2980</v>
          </cell>
          <cell r="N59">
            <v>19242</v>
          </cell>
        </row>
        <row r="60">
          <cell r="M60">
            <v>466</v>
          </cell>
          <cell r="N60">
            <v>4550</v>
          </cell>
        </row>
        <row r="61">
          <cell r="M61">
            <v>43489</v>
          </cell>
          <cell r="N61">
            <v>9556</v>
          </cell>
        </row>
        <row r="62">
          <cell r="M62">
            <v>265</v>
          </cell>
          <cell r="N62">
            <v>7829</v>
          </cell>
        </row>
        <row r="63">
          <cell r="M63">
            <v>1991</v>
          </cell>
          <cell r="N63">
            <v>6460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griOutstanding"/>
    </sheetNames>
    <sheetDataSet>
      <sheetData sheetId="0">
        <row r="9">
          <cell r="B9" t="str">
            <v>STATE BANK OF INDIA</v>
          </cell>
          <cell r="C9">
            <v>722904</v>
          </cell>
          <cell r="D9">
            <v>1926568</v>
          </cell>
          <cell r="E9">
            <v>66485</v>
          </cell>
          <cell r="F9">
            <v>315226.53999999998</v>
          </cell>
          <cell r="G9">
            <v>2391</v>
          </cell>
          <cell r="H9">
            <v>10875.84</v>
          </cell>
          <cell r="I9">
            <v>632</v>
          </cell>
          <cell r="J9">
            <v>192830.03</v>
          </cell>
          <cell r="K9">
            <v>13634</v>
          </cell>
          <cell r="L9">
            <v>224968.2</v>
          </cell>
        </row>
        <row r="10">
          <cell r="B10" t="str">
            <v>BANK OF BARODA</v>
          </cell>
          <cell r="C10">
            <v>586310</v>
          </cell>
          <cell r="D10">
            <v>1613461.96</v>
          </cell>
          <cell r="E10">
            <v>246309</v>
          </cell>
          <cell r="F10">
            <v>481656.3</v>
          </cell>
          <cell r="G10">
            <v>205618</v>
          </cell>
          <cell r="H10">
            <v>344726.91</v>
          </cell>
          <cell r="I10">
            <v>2084</v>
          </cell>
          <cell r="J10">
            <v>13914.98</v>
          </cell>
          <cell r="K10">
            <v>6816</v>
          </cell>
          <cell r="L10">
            <v>146910.85</v>
          </cell>
        </row>
        <row r="11">
          <cell r="B11" t="str">
            <v>BANK OF INDIA</v>
          </cell>
          <cell r="C11">
            <v>44231</v>
          </cell>
          <cell r="D11">
            <v>125713.62</v>
          </cell>
          <cell r="E11">
            <v>72115</v>
          </cell>
          <cell r="F11">
            <v>198686.84</v>
          </cell>
          <cell r="G11">
            <v>45586</v>
          </cell>
          <cell r="H11">
            <v>85804.63</v>
          </cell>
          <cell r="I11">
            <v>14</v>
          </cell>
          <cell r="J11">
            <v>651.52</v>
          </cell>
          <cell r="K11">
            <v>5978</v>
          </cell>
          <cell r="L11">
            <v>28328.2</v>
          </cell>
        </row>
        <row r="12">
          <cell r="B12" t="str">
            <v>BANK OF MAHARASHTRA</v>
          </cell>
          <cell r="C12">
            <v>2557</v>
          </cell>
          <cell r="D12">
            <v>7224.55</v>
          </cell>
          <cell r="E12">
            <v>2842</v>
          </cell>
          <cell r="F12">
            <v>15655.73</v>
          </cell>
          <cell r="G12">
            <v>1245</v>
          </cell>
          <cell r="H12">
            <v>6779.5</v>
          </cell>
          <cell r="I12">
            <v>30</v>
          </cell>
          <cell r="J12">
            <v>238.31</v>
          </cell>
          <cell r="K12">
            <v>2116</v>
          </cell>
          <cell r="L12">
            <v>13981.6</v>
          </cell>
        </row>
        <row r="13">
          <cell r="B13" t="str">
            <v>CANARA BANK</v>
          </cell>
          <cell r="C13">
            <v>86918</v>
          </cell>
          <cell r="D13">
            <v>279009.46000000002</v>
          </cell>
          <cell r="E13">
            <v>6292</v>
          </cell>
          <cell r="F13">
            <v>25914.54</v>
          </cell>
          <cell r="G13">
            <v>9159</v>
          </cell>
          <cell r="H13">
            <v>15555.58</v>
          </cell>
          <cell r="I13">
            <v>91</v>
          </cell>
          <cell r="J13">
            <v>14698.64</v>
          </cell>
          <cell r="K13">
            <v>1261</v>
          </cell>
          <cell r="L13">
            <v>46412.13</v>
          </cell>
        </row>
        <row r="14">
          <cell r="B14" t="str">
            <v>CENTRAL BANK OF INDIA</v>
          </cell>
          <cell r="C14">
            <v>85212</v>
          </cell>
          <cell r="D14">
            <v>227661.41</v>
          </cell>
          <cell r="E14">
            <v>7640</v>
          </cell>
          <cell r="F14">
            <v>20506.62</v>
          </cell>
          <cell r="G14">
            <v>2182</v>
          </cell>
          <cell r="H14">
            <v>6667.49</v>
          </cell>
          <cell r="I14">
            <v>136</v>
          </cell>
          <cell r="J14">
            <v>6974.17</v>
          </cell>
          <cell r="K14">
            <v>275</v>
          </cell>
          <cell r="L14">
            <v>11429.93</v>
          </cell>
        </row>
        <row r="15">
          <cell r="B15" t="str">
            <v>INDIAN BANK</v>
          </cell>
          <cell r="C15">
            <v>26907</v>
          </cell>
          <cell r="D15">
            <v>73399.259999999995</v>
          </cell>
          <cell r="E15">
            <v>1112</v>
          </cell>
          <cell r="F15">
            <v>4846.37</v>
          </cell>
          <cell r="G15">
            <v>6639</v>
          </cell>
          <cell r="H15">
            <v>14856.89</v>
          </cell>
          <cell r="I15">
            <v>80</v>
          </cell>
          <cell r="J15">
            <v>1935.68</v>
          </cell>
          <cell r="K15">
            <v>198</v>
          </cell>
          <cell r="L15">
            <v>35665.730000000003</v>
          </cell>
        </row>
        <row r="16">
          <cell r="B16" t="str">
            <v>INDIAN OVERSEAS BANK</v>
          </cell>
          <cell r="C16">
            <v>7455</v>
          </cell>
          <cell r="D16">
            <v>19759.41</v>
          </cell>
          <cell r="E16">
            <v>3608</v>
          </cell>
          <cell r="F16">
            <v>12698.41</v>
          </cell>
          <cell r="G16">
            <v>11063</v>
          </cell>
          <cell r="H16">
            <v>32457.82</v>
          </cell>
          <cell r="I16">
            <v>23</v>
          </cell>
          <cell r="J16">
            <v>109.91</v>
          </cell>
          <cell r="K16">
            <v>81</v>
          </cell>
          <cell r="L16">
            <v>2616.4</v>
          </cell>
        </row>
        <row r="17">
          <cell r="B17" t="str">
            <v>PUNJAB AND SIND BANK</v>
          </cell>
          <cell r="C17">
            <v>17451</v>
          </cell>
          <cell r="D17">
            <v>58063.57</v>
          </cell>
          <cell r="E17">
            <v>1773</v>
          </cell>
          <cell r="F17">
            <v>10031.26</v>
          </cell>
          <cell r="G17">
            <v>1626</v>
          </cell>
          <cell r="H17">
            <v>4102.1400000000003</v>
          </cell>
          <cell r="I17">
            <v>25</v>
          </cell>
          <cell r="J17">
            <v>1066.1600000000001</v>
          </cell>
          <cell r="K17">
            <v>333</v>
          </cell>
          <cell r="L17">
            <v>14577.85</v>
          </cell>
        </row>
        <row r="18">
          <cell r="B18" t="str">
            <v>PUNJAB NATIONAL BANK</v>
          </cell>
          <cell r="C18">
            <v>553199</v>
          </cell>
          <cell r="D18">
            <v>1564664.4</v>
          </cell>
          <cell r="E18">
            <v>87080</v>
          </cell>
          <cell r="F18">
            <v>185910.84</v>
          </cell>
          <cell r="G18">
            <v>62582</v>
          </cell>
          <cell r="H18">
            <v>132292.78</v>
          </cell>
          <cell r="I18">
            <v>2002</v>
          </cell>
          <cell r="J18">
            <v>59979.11</v>
          </cell>
          <cell r="K18">
            <v>5169</v>
          </cell>
          <cell r="L18">
            <v>214257.1</v>
          </cell>
        </row>
        <row r="19">
          <cell r="B19" t="str">
            <v>UCO BANK</v>
          </cell>
          <cell r="C19">
            <v>107705</v>
          </cell>
          <cell r="D19">
            <v>242651.51999999999</v>
          </cell>
          <cell r="E19">
            <v>20898</v>
          </cell>
          <cell r="F19">
            <v>117423.26</v>
          </cell>
          <cell r="G19">
            <v>274</v>
          </cell>
          <cell r="H19">
            <v>167.44</v>
          </cell>
          <cell r="I19">
            <v>563</v>
          </cell>
          <cell r="J19">
            <v>2117.56</v>
          </cell>
          <cell r="K19">
            <v>963</v>
          </cell>
          <cell r="L19">
            <v>10667.94</v>
          </cell>
        </row>
        <row r="20">
          <cell r="B20" t="str">
            <v>UNION BANK OF INDIA</v>
          </cell>
          <cell r="C20">
            <v>100831</v>
          </cell>
          <cell r="D20">
            <v>299270.12</v>
          </cell>
          <cell r="E20">
            <v>20462</v>
          </cell>
          <cell r="F20">
            <v>51093.68</v>
          </cell>
          <cell r="G20">
            <v>16268</v>
          </cell>
          <cell r="H20">
            <v>40654.080000000002</v>
          </cell>
          <cell r="I20">
            <v>575</v>
          </cell>
          <cell r="J20">
            <v>1822.44</v>
          </cell>
          <cell r="K20">
            <v>2603</v>
          </cell>
          <cell r="L20">
            <v>69385.2</v>
          </cell>
        </row>
        <row r="21">
          <cell r="B21" t="str">
            <v>Sub Total</v>
          </cell>
          <cell r="C21">
            <v>2341680</v>
          </cell>
          <cell r="D21">
            <v>6437447.2800000003</v>
          </cell>
          <cell r="E21">
            <v>536616</v>
          </cell>
          <cell r="F21">
            <v>1439650.39</v>
          </cell>
          <cell r="G21">
            <v>364633</v>
          </cell>
          <cell r="H21">
            <v>694941.09</v>
          </cell>
          <cell r="I21">
            <v>6255</v>
          </cell>
          <cell r="J21">
            <v>296338.52</v>
          </cell>
          <cell r="K21">
            <v>39427</v>
          </cell>
          <cell r="L21">
            <v>819201.13</v>
          </cell>
        </row>
        <row r="22">
          <cell r="B22" t="str">
            <v>PRIVATE SECTOR BANKS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</row>
        <row r="23">
          <cell r="B23" t="str">
            <v>AXIS BANK</v>
          </cell>
          <cell r="C23">
            <v>31076</v>
          </cell>
          <cell r="D23">
            <v>155480.31</v>
          </cell>
          <cell r="E23">
            <v>153584</v>
          </cell>
          <cell r="F23">
            <v>133452.84</v>
          </cell>
          <cell r="G23">
            <v>25267</v>
          </cell>
          <cell r="H23">
            <v>7998.08</v>
          </cell>
          <cell r="I23">
            <v>35</v>
          </cell>
          <cell r="J23">
            <v>3193.85</v>
          </cell>
          <cell r="K23">
            <v>2519</v>
          </cell>
          <cell r="L23">
            <v>372989.03</v>
          </cell>
        </row>
        <row r="24">
          <cell r="B24" t="str">
            <v>BANDHAN BANK</v>
          </cell>
          <cell r="C24">
            <v>175</v>
          </cell>
          <cell r="D24">
            <v>2496.3000000000002</v>
          </cell>
          <cell r="E24">
            <v>41524</v>
          </cell>
          <cell r="F24">
            <v>27405.360000000001</v>
          </cell>
          <cell r="G24">
            <v>41511</v>
          </cell>
          <cell r="H24">
            <v>27119.27</v>
          </cell>
          <cell r="I24">
            <v>0</v>
          </cell>
          <cell r="J24">
            <v>0</v>
          </cell>
          <cell r="K24">
            <v>6416</v>
          </cell>
          <cell r="L24">
            <v>39797.760000000002</v>
          </cell>
        </row>
        <row r="25">
          <cell r="B25" t="str">
            <v>CSB BANK LIMITED</v>
          </cell>
          <cell r="C25">
            <v>0</v>
          </cell>
          <cell r="D25">
            <v>0</v>
          </cell>
          <cell r="E25">
            <v>8002</v>
          </cell>
          <cell r="F25">
            <v>8981.07</v>
          </cell>
          <cell r="G25">
            <v>1739</v>
          </cell>
          <cell r="H25">
            <v>7884.62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B26" t="str">
            <v>CITY UNION BANK</v>
          </cell>
          <cell r="C26">
            <v>0</v>
          </cell>
          <cell r="D26">
            <v>0</v>
          </cell>
          <cell r="E26">
            <v>3</v>
          </cell>
          <cell r="F26">
            <v>112.17</v>
          </cell>
          <cell r="G26">
            <v>2</v>
          </cell>
          <cell r="H26">
            <v>104.09</v>
          </cell>
          <cell r="I26">
            <v>4</v>
          </cell>
          <cell r="J26">
            <v>413.63</v>
          </cell>
          <cell r="K26">
            <v>24</v>
          </cell>
          <cell r="L26">
            <v>1522.97</v>
          </cell>
        </row>
        <row r="27">
          <cell r="B27" t="str">
            <v>DCB BANK</v>
          </cell>
          <cell r="C27">
            <v>31586</v>
          </cell>
          <cell r="D27">
            <v>67833.350000000006</v>
          </cell>
          <cell r="E27">
            <v>11129</v>
          </cell>
          <cell r="F27">
            <v>26190.68</v>
          </cell>
          <cell r="G27">
            <v>12752</v>
          </cell>
          <cell r="H27">
            <v>3029.29</v>
          </cell>
          <cell r="I27">
            <v>0</v>
          </cell>
          <cell r="J27">
            <v>0</v>
          </cell>
          <cell r="K27">
            <v>26</v>
          </cell>
          <cell r="L27">
            <v>377.97</v>
          </cell>
        </row>
        <row r="28">
          <cell r="B28" t="str">
            <v>DHANLAXMI BANK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</v>
          </cell>
          <cell r="L28">
            <v>0</v>
          </cell>
        </row>
        <row r="29">
          <cell r="B29" t="str">
            <v>FEDERAL BANK</v>
          </cell>
          <cell r="C29">
            <v>915</v>
          </cell>
          <cell r="D29">
            <v>5464.56</v>
          </cell>
          <cell r="E29">
            <v>197</v>
          </cell>
          <cell r="F29">
            <v>823.15</v>
          </cell>
          <cell r="G29">
            <v>33</v>
          </cell>
          <cell r="H29">
            <v>183.09</v>
          </cell>
          <cell r="I29">
            <v>1</v>
          </cell>
          <cell r="J29">
            <v>48.48</v>
          </cell>
          <cell r="K29">
            <v>3</v>
          </cell>
          <cell r="L29">
            <v>7.15</v>
          </cell>
        </row>
        <row r="30">
          <cell r="B30" t="str">
            <v>HDFC BANK</v>
          </cell>
          <cell r="C30">
            <v>120733</v>
          </cell>
          <cell r="D30">
            <v>717466.08</v>
          </cell>
          <cell r="E30">
            <v>328324</v>
          </cell>
          <cell r="F30">
            <v>775966.59</v>
          </cell>
          <cell r="G30">
            <v>157756</v>
          </cell>
          <cell r="H30">
            <v>196883.73</v>
          </cell>
          <cell r="I30">
            <v>81</v>
          </cell>
          <cell r="J30">
            <v>3276.04</v>
          </cell>
          <cell r="K30">
            <v>6346</v>
          </cell>
          <cell r="L30">
            <v>333487.61</v>
          </cell>
        </row>
        <row r="31">
          <cell r="B31" t="str">
            <v>ICICI BANK</v>
          </cell>
          <cell r="C31">
            <v>106069</v>
          </cell>
          <cell r="D31">
            <v>491180.13</v>
          </cell>
          <cell r="E31">
            <v>87248</v>
          </cell>
          <cell r="F31">
            <v>325722.06</v>
          </cell>
          <cell r="G31">
            <v>24551</v>
          </cell>
          <cell r="H31">
            <v>92358.44</v>
          </cell>
          <cell r="I31">
            <v>5</v>
          </cell>
          <cell r="J31">
            <v>100.14</v>
          </cell>
          <cell r="K31">
            <v>4669</v>
          </cell>
          <cell r="L31">
            <v>278308.24</v>
          </cell>
        </row>
        <row r="32">
          <cell r="B32" t="str">
            <v>IDBI BANK</v>
          </cell>
          <cell r="C32">
            <v>30422</v>
          </cell>
          <cell r="D32">
            <v>95036.79</v>
          </cell>
          <cell r="E32">
            <v>1422</v>
          </cell>
          <cell r="F32">
            <v>5762.05</v>
          </cell>
          <cell r="G32">
            <v>631</v>
          </cell>
          <cell r="H32">
            <v>3484.17</v>
          </cell>
          <cell r="I32">
            <v>29</v>
          </cell>
          <cell r="J32">
            <v>1596.39</v>
          </cell>
          <cell r="K32">
            <v>632</v>
          </cell>
          <cell r="L32">
            <v>27694.94</v>
          </cell>
        </row>
        <row r="33">
          <cell r="B33" t="str">
            <v>IDFC FIRST BANK</v>
          </cell>
          <cell r="C33">
            <v>4463</v>
          </cell>
          <cell r="D33">
            <v>64695.28</v>
          </cell>
          <cell r="E33">
            <v>110045</v>
          </cell>
          <cell r="F33">
            <v>105725.32</v>
          </cell>
          <cell r="G33">
            <v>97483</v>
          </cell>
          <cell r="H33">
            <v>68945.48</v>
          </cell>
          <cell r="I33">
            <v>0</v>
          </cell>
          <cell r="J33">
            <v>0</v>
          </cell>
          <cell r="K33">
            <v>22</v>
          </cell>
          <cell r="L33">
            <v>2284.84</v>
          </cell>
        </row>
        <row r="34">
          <cell r="B34" t="str">
            <v>INDUSIND BANK</v>
          </cell>
          <cell r="C34">
            <v>4071</v>
          </cell>
          <cell r="D34">
            <v>23727.360000000001</v>
          </cell>
          <cell r="E34">
            <v>292134</v>
          </cell>
          <cell r="F34">
            <v>178237.42</v>
          </cell>
          <cell r="G34">
            <v>240469</v>
          </cell>
          <cell r="H34">
            <v>164311.59</v>
          </cell>
          <cell r="I34">
            <v>5</v>
          </cell>
          <cell r="J34">
            <v>1701.93</v>
          </cell>
          <cell r="K34">
            <v>36</v>
          </cell>
          <cell r="L34">
            <v>29967.24</v>
          </cell>
        </row>
        <row r="35">
          <cell r="B35" t="str">
            <v>J &amp; K BANK</v>
          </cell>
          <cell r="C35">
            <v>0</v>
          </cell>
          <cell r="D35">
            <v>0</v>
          </cell>
          <cell r="E35">
            <v>4</v>
          </cell>
          <cell r="F35">
            <v>62.93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2</v>
          </cell>
          <cell r="L35">
            <v>10.55</v>
          </cell>
        </row>
        <row r="36">
          <cell r="B36" t="str">
            <v>KARNATAKA BANK</v>
          </cell>
          <cell r="C36">
            <v>7</v>
          </cell>
          <cell r="D36">
            <v>9.56</v>
          </cell>
          <cell r="E36">
            <v>1</v>
          </cell>
          <cell r="F36">
            <v>54.39</v>
          </cell>
          <cell r="G36">
            <v>1</v>
          </cell>
          <cell r="H36">
            <v>54.39</v>
          </cell>
          <cell r="I36">
            <v>21</v>
          </cell>
          <cell r="J36">
            <v>340.94</v>
          </cell>
          <cell r="K36">
            <v>19</v>
          </cell>
          <cell r="L36">
            <v>4139.96</v>
          </cell>
        </row>
        <row r="37">
          <cell r="B37" t="str">
            <v>KARUR VYSYA BANK</v>
          </cell>
          <cell r="C37">
            <v>0</v>
          </cell>
          <cell r="D37">
            <v>0</v>
          </cell>
          <cell r="E37">
            <v>2</v>
          </cell>
          <cell r="F37">
            <v>1.63</v>
          </cell>
          <cell r="G37">
            <v>2</v>
          </cell>
          <cell r="H37">
            <v>1.63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KOTAK MAHINDRA BANK</v>
          </cell>
          <cell r="C38">
            <v>673</v>
          </cell>
          <cell r="D38">
            <v>1767.22</v>
          </cell>
          <cell r="E38">
            <v>92691</v>
          </cell>
          <cell r="F38">
            <v>227425.93</v>
          </cell>
          <cell r="G38">
            <v>24565</v>
          </cell>
          <cell r="H38">
            <v>14023.61</v>
          </cell>
          <cell r="I38">
            <v>127</v>
          </cell>
          <cell r="J38">
            <v>4986.54</v>
          </cell>
          <cell r="K38">
            <v>2526</v>
          </cell>
          <cell r="L38">
            <v>253108</v>
          </cell>
        </row>
        <row r="39">
          <cell r="B39" t="str">
            <v>DBS BANK INDIA (E-LVB)</v>
          </cell>
          <cell r="C39">
            <v>17828</v>
          </cell>
          <cell r="D39">
            <v>15333.43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20</v>
          </cell>
          <cell r="L39">
            <v>4412.26</v>
          </cell>
        </row>
        <row r="40">
          <cell r="B40" t="str">
            <v>RBL BANK</v>
          </cell>
          <cell r="C40">
            <v>2245</v>
          </cell>
          <cell r="D40">
            <v>9956.49</v>
          </cell>
          <cell r="E40">
            <v>278078</v>
          </cell>
          <cell r="F40">
            <v>143019.29</v>
          </cell>
          <cell r="G40">
            <v>201163</v>
          </cell>
          <cell r="H40">
            <v>80171.87</v>
          </cell>
          <cell r="I40">
            <v>0</v>
          </cell>
          <cell r="J40">
            <v>0</v>
          </cell>
          <cell r="K40">
            <v>44</v>
          </cell>
          <cell r="L40">
            <v>576.33000000000004</v>
          </cell>
        </row>
        <row r="41">
          <cell r="B41" t="str">
            <v>SOUTH INDIAN BANK</v>
          </cell>
          <cell r="C41">
            <v>168</v>
          </cell>
          <cell r="D41">
            <v>500.62</v>
          </cell>
          <cell r="E41">
            <v>0</v>
          </cell>
          <cell r="F41">
            <v>0</v>
          </cell>
          <cell r="G41">
            <v>168</v>
          </cell>
          <cell r="H41">
            <v>500.62</v>
          </cell>
          <cell r="I41">
            <v>0</v>
          </cell>
          <cell r="J41">
            <v>0</v>
          </cell>
          <cell r="K41">
            <v>2</v>
          </cell>
          <cell r="L41">
            <v>21.43</v>
          </cell>
        </row>
        <row r="42">
          <cell r="B42" t="str">
            <v>TAMILNAD MERCANTILE BANK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B43" t="str">
            <v>YES BANK</v>
          </cell>
          <cell r="C43">
            <v>11184</v>
          </cell>
          <cell r="D43">
            <v>67609.02</v>
          </cell>
          <cell r="E43">
            <v>81123</v>
          </cell>
          <cell r="F43">
            <v>58930.57</v>
          </cell>
          <cell r="G43">
            <v>69988</v>
          </cell>
          <cell r="H43">
            <v>26073.37</v>
          </cell>
          <cell r="I43">
            <v>23</v>
          </cell>
          <cell r="J43">
            <v>81.650000000000006</v>
          </cell>
          <cell r="K43">
            <v>422</v>
          </cell>
          <cell r="L43">
            <v>126032.33</v>
          </cell>
        </row>
        <row r="44">
          <cell r="B44" t="str">
            <v>THE NAINITAL BANK LTD</v>
          </cell>
          <cell r="C44">
            <v>54</v>
          </cell>
          <cell r="D44">
            <v>71</v>
          </cell>
          <cell r="E44">
            <v>12</v>
          </cell>
          <cell r="F44">
            <v>18.170000000000002</v>
          </cell>
          <cell r="G44">
            <v>11</v>
          </cell>
          <cell r="H44">
            <v>15.8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MUFG BANK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STANDARD CHARTERED BANK LTD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B47" t="str">
            <v>HSBC BANK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B48" t="str">
            <v>Sub Total</v>
          </cell>
          <cell r="C48">
            <v>361669</v>
          </cell>
          <cell r="D48">
            <v>1718627.5</v>
          </cell>
          <cell r="E48">
            <v>1485523</v>
          </cell>
          <cell r="F48">
            <v>2017891.63</v>
          </cell>
          <cell r="G48">
            <v>898092</v>
          </cell>
          <cell r="H48">
            <v>693143.13</v>
          </cell>
          <cell r="I48">
            <v>331</v>
          </cell>
          <cell r="J48">
            <v>15739.58</v>
          </cell>
          <cell r="K48">
            <v>23730</v>
          </cell>
          <cell r="L48">
            <v>1474738.61</v>
          </cell>
        </row>
        <row r="49">
          <cell r="B49" t="str">
            <v>REGIONAL RURAL BANKS</v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</row>
        <row r="50">
          <cell r="B50" t="str">
            <v>RAJASTHAN GRAMIN BANK</v>
          </cell>
          <cell r="C50">
            <v>1152381</v>
          </cell>
          <cell r="D50">
            <v>2764773.11</v>
          </cell>
          <cell r="E50">
            <v>137416</v>
          </cell>
          <cell r="F50">
            <v>284784.92</v>
          </cell>
          <cell r="G50">
            <v>3500</v>
          </cell>
          <cell r="H50">
            <v>4825.91</v>
          </cell>
          <cell r="I50">
            <v>3025</v>
          </cell>
          <cell r="J50">
            <v>8666.4699999999993</v>
          </cell>
          <cell r="K50">
            <v>286</v>
          </cell>
          <cell r="L50">
            <v>7543.42</v>
          </cell>
        </row>
        <row r="51">
          <cell r="B51" t="str">
            <v>Sub Total</v>
          </cell>
          <cell r="C51">
            <v>1152381</v>
          </cell>
          <cell r="D51">
            <v>2764773.11</v>
          </cell>
          <cell r="E51">
            <v>137416</v>
          </cell>
          <cell r="F51">
            <v>284784.92</v>
          </cell>
          <cell r="G51">
            <v>3500</v>
          </cell>
          <cell r="H51">
            <v>4825.91</v>
          </cell>
          <cell r="I51">
            <v>3025</v>
          </cell>
          <cell r="J51">
            <v>8666.4699999999993</v>
          </cell>
          <cell r="K51">
            <v>286</v>
          </cell>
          <cell r="L51">
            <v>7543.42</v>
          </cell>
        </row>
        <row r="52">
          <cell r="B52" t="str">
            <v>COOPERATIVE SECTOR BANKS</v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</row>
        <row r="53">
          <cell r="B53" t="str">
            <v>RAJASTHAN STATE COOPERATIVE BANK</v>
          </cell>
          <cell r="C53">
            <v>3374783</v>
          </cell>
          <cell r="D53">
            <v>1663765.71</v>
          </cell>
          <cell r="E53">
            <v>18076</v>
          </cell>
          <cell r="F53">
            <v>47289.21</v>
          </cell>
          <cell r="G53">
            <v>1290</v>
          </cell>
          <cell r="H53">
            <v>1782.51</v>
          </cell>
          <cell r="I53">
            <v>228</v>
          </cell>
          <cell r="J53">
            <v>1269.21</v>
          </cell>
          <cell r="K53">
            <v>4699</v>
          </cell>
          <cell r="L53">
            <v>14334.5</v>
          </cell>
        </row>
        <row r="54">
          <cell r="B54" t="str">
            <v>RAJASTHAN STATE LAND DEVELOPMENT BANK</v>
          </cell>
          <cell r="C54">
            <v>215</v>
          </cell>
          <cell r="D54">
            <v>131.35</v>
          </cell>
          <cell r="E54">
            <v>38383</v>
          </cell>
          <cell r="F54">
            <v>50377.13</v>
          </cell>
          <cell r="G54">
            <v>8300</v>
          </cell>
          <cell r="H54">
            <v>14281.67</v>
          </cell>
          <cell r="I54">
            <v>7836</v>
          </cell>
          <cell r="J54">
            <v>16629.77</v>
          </cell>
          <cell r="K54">
            <v>658</v>
          </cell>
          <cell r="L54">
            <v>1543</v>
          </cell>
        </row>
        <row r="55">
          <cell r="B55" t="str">
            <v>Sub Total</v>
          </cell>
          <cell r="C55">
            <v>3374998</v>
          </cell>
          <cell r="D55">
            <v>1663897.06</v>
          </cell>
          <cell r="E55">
            <v>56459</v>
          </cell>
          <cell r="F55">
            <v>97666.35</v>
          </cell>
          <cell r="G55">
            <v>9590</v>
          </cell>
          <cell r="H55">
            <v>16064.18</v>
          </cell>
          <cell r="I55">
            <v>8064</v>
          </cell>
          <cell r="J55">
            <v>17898.98</v>
          </cell>
          <cell r="K55">
            <v>5357</v>
          </cell>
          <cell r="L55">
            <v>15877.5</v>
          </cell>
        </row>
        <row r="56">
          <cell r="B56" t="str">
            <v>SMALL FINANCE BANK</v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</row>
        <row r="57">
          <cell r="B57" t="str">
            <v>AU SMALL FIN.BANK</v>
          </cell>
          <cell r="C57">
            <v>8</v>
          </cell>
          <cell r="D57">
            <v>71.95</v>
          </cell>
          <cell r="E57">
            <v>201053</v>
          </cell>
          <cell r="F57">
            <v>377924.26</v>
          </cell>
          <cell r="G57">
            <v>7390</v>
          </cell>
          <cell r="H57">
            <v>29859.43</v>
          </cell>
          <cell r="I57">
            <v>263</v>
          </cell>
          <cell r="J57">
            <v>83446.39</v>
          </cell>
          <cell r="K57">
            <v>1735</v>
          </cell>
          <cell r="L57">
            <v>63946.55</v>
          </cell>
        </row>
        <row r="58">
          <cell r="B58" t="str">
            <v>EQUITAS SMALL FIN. BANK</v>
          </cell>
          <cell r="C58">
            <v>0</v>
          </cell>
          <cell r="D58">
            <v>0</v>
          </cell>
          <cell r="E58">
            <v>42120</v>
          </cell>
          <cell r="F58">
            <v>27531.66</v>
          </cell>
          <cell r="G58">
            <v>42120</v>
          </cell>
          <cell r="H58">
            <v>27531.66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UJJIVAN SMALL FIN. BANK</v>
          </cell>
          <cell r="C59">
            <v>634</v>
          </cell>
          <cell r="D59">
            <v>2906.07</v>
          </cell>
          <cell r="E59">
            <v>77147</v>
          </cell>
          <cell r="F59">
            <v>37818.239999999998</v>
          </cell>
          <cell r="G59">
            <v>27691</v>
          </cell>
          <cell r="H59">
            <v>13269.67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JANA SMALL FIN. BANK</v>
          </cell>
          <cell r="C60">
            <v>0</v>
          </cell>
          <cell r="D60">
            <v>0</v>
          </cell>
          <cell r="E60">
            <v>71346</v>
          </cell>
          <cell r="F60">
            <v>40752.49</v>
          </cell>
          <cell r="G60">
            <v>30735</v>
          </cell>
          <cell r="H60">
            <v>25995.439999999999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CAPITAL SMALL FIN. BANK</v>
          </cell>
          <cell r="C61">
            <v>288</v>
          </cell>
          <cell r="D61">
            <v>2156.89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11</v>
          </cell>
          <cell r="L61">
            <v>33.44</v>
          </cell>
        </row>
        <row r="62">
          <cell r="B62" t="str">
            <v>UTKARSH SMALL FIN. BANK</v>
          </cell>
          <cell r="C62">
            <v>0</v>
          </cell>
          <cell r="D62">
            <v>0</v>
          </cell>
          <cell r="E62">
            <v>21020</v>
          </cell>
          <cell r="F62">
            <v>7953.75</v>
          </cell>
          <cell r="G62">
            <v>15666</v>
          </cell>
          <cell r="H62">
            <v>5717.5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B63" t="str">
            <v>UNITY SMALL FINANCE BANK</v>
          </cell>
          <cell r="C63">
            <v>0</v>
          </cell>
          <cell r="D63">
            <v>0</v>
          </cell>
          <cell r="E63">
            <v>16689</v>
          </cell>
          <cell r="F63">
            <v>5444.41</v>
          </cell>
          <cell r="G63">
            <v>16689</v>
          </cell>
          <cell r="H63">
            <v>5444.41</v>
          </cell>
          <cell r="I63">
            <v>0</v>
          </cell>
          <cell r="J63">
            <v>0</v>
          </cell>
          <cell r="K63">
            <v>7979</v>
          </cell>
          <cell r="L63">
            <v>4841.96</v>
          </cell>
        </row>
        <row r="64">
          <cell r="B64" t="str">
            <v>ESAF SMALL FIN. BANK</v>
          </cell>
          <cell r="C64">
            <v>0</v>
          </cell>
          <cell r="D64">
            <v>0</v>
          </cell>
          <cell r="E64">
            <v>21636</v>
          </cell>
          <cell r="F64">
            <v>7459.01</v>
          </cell>
          <cell r="G64">
            <v>21636</v>
          </cell>
          <cell r="H64">
            <v>7459.01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B65" t="str">
            <v>SURYODAY SMALL FIN. BANK</v>
          </cell>
          <cell r="C65">
            <v>0</v>
          </cell>
          <cell r="D65">
            <v>0</v>
          </cell>
          <cell r="E65">
            <v>75887</v>
          </cell>
          <cell r="F65">
            <v>27837.98</v>
          </cell>
          <cell r="G65">
            <v>75825</v>
          </cell>
          <cell r="H65">
            <v>27817.63</v>
          </cell>
          <cell r="I65">
            <v>100</v>
          </cell>
          <cell r="J65">
            <v>37.83</v>
          </cell>
          <cell r="K65">
            <v>1055</v>
          </cell>
          <cell r="L65">
            <v>478.44</v>
          </cell>
        </row>
        <row r="66">
          <cell r="B66" t="str">
            <v>Sub Total</v>
          </cell>
          <cell r="C66">
            <v>930</v>
          </cell>
          <cell r="D66">
            <v>5134.8999999999996</v>
          </cell>
          <cell r="E66">
            <v>526898</v>
          </cell>
          <cell r="F66">
            <v>532721.81000000006</v>
          </cell>
          <cell r="G66">
            <v>237752</v>
          </cell>
          <cell r="H66">
            <v>143094.76</v>
          </cell>
          <cell r="I66">
            <v>363</v>
          </cell>
          <cell r="J66">
            <v>83484.23</v>
          </cell>
          <cell r="K66">
            <v>10780</v>
          </cell>
          <cell r="L66">
            <v>69300.39</v>
          </cell>
        </row>
        <row r="67">
          <cell r="B67" t="str">
            <v>PAYMENT BANKS</v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</row>
        <row r="68">
          <cell r="B68" t="str">
            <v>FINO PAYMENTS BANK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B69" t="str">
            <v>AIRTEL PAYMENTS BANK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B70" t="str">
            <v>INDIA POST PAYMENTS BANK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B71" t="str">
            <v>Sub Total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B72" t="str">
            <v>Grand Total</v>
          </cell>
          <cell r="C72">
            <v>7231658</v>
          </cell>
          <cell r="D72">
            <v>12589879.85</v>
          </cell>
          <cell r="E72">
            <v>2742912</v>
          </cell>
          <cell r="F72">
            <v>4372715.1100000003</v>
          </cell>
          <cell r="G72">
            <v>1513567</v>
          </cell>
          <cell r="H72">
            <v>1552069.08</v>
          </cell>
          <cell r="I72">
            <v>18038</v>
          </cell>
          <cell r="J72">
            <v>422127.78</v>
          </cell>
          <cell r="K72">
            <v>79580</v>
          </cell>
          <cell r="L72">
            <v>2386661.06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P Summery 30.06.2026"/>
      <sheetName val="ACP BANK AGRI"/>
      <sheetName val="ACP BANK MSME"/>
      <sheetName val="ACP BANK OPS "/>
      <sheetName val="BANK NPS"/>
      <sheetName val="District ACP SUMMERY"/>
      <sheetName val="District AGRI"/>
      <sheetName val="District MSME"/>
      <sheetName val="District OPS"/>
      <sheetName val="District NPS"/>
    </sheetNames>
    <sheetDataSet>
      <sheetData sheetId="0"/>
      <sheetData sheetId="1">
        <row r="11">
          <cell r="O11">
            <v>278480</v>
          </cell>
          <cell r="P11">
            <v>754886</v>
          </cell>
        </row>
        <row r="12">
          <cell r="O12">
            <v>42260</v>
          </cell>
          <cell r="P12">
            <v>108676</v>
          </cell>
        </row>
        <row r="13">
          <cell r="O13">
            <v>2798</v>
          </cell>
          <cell r="P13">
            <v>15092</v>
          </cell>
        </row>
        <row r="14">
          <cell r="O14">
            <v>20879</v>
          </cell>
          <cell r="P14">
            <v>73800</v>
          </cell>
        </row>
        <row r="15">
          <cell r="O15">
            <v>57407</v>
          </cell>
          <cell r="P15">
            <v>134308</v>
          </cell>
        </row>
        <row r="16">
          <cell r="O16">
            <v>8660</v>
          </cell>
          <cell r="P16">
            <v>29369</v>
          </cell>
        </row>
        <row r="17">
          <cell r="O17">
            <v>2975</v>
          </cell>
          <cell r="P17">
            <v>20555</v>
          </cell>
        </row>
        <row r="18">
          <cell r="O18">
            <v>171523</v>
          </cell>
          <cell r="P18">
            <v>556174</v>
          </cell>
        </row>
        <row r="19">
          <cell r="O19">
            <v>3503</v>
          </cell>
          <cell r="P19">
            <v>12085</v>
          </cell>
        </row>
        <row r="20">
          <cell r="O20">
            <v>39925</v>
          </cell>
          <cell r="P20">
            <v>158191</v>
          </cell>
        </row>
        <row r="21">
          <cell r="O21">
            <v>53715</v>
          </cell>
          <cell r="P21">
            <v>103679</v>
          </cell>
        </row>
        <row r="22">
          <cell r="O22">
            <v>237892</v>
          </cell>
          <cell r="P22">
            <v>800900</v>
          </cell>
        </row>
        <row r="25">
          <cell r="O25">
            <v>49700</v>
          </cell>
          <cell r="P25">
            <v>302390</v>
          </cell>
        </row>
        <row r="26">
          <cell r="O26">
            <v>8740</v>
          </cell>
          <cell r="P26">
            <v>27693</v>
          </cell>
        </row>
        <row r="27">
          <cell r="O27">
            <v>418</v>
          </cell>
          <cell r="P27">
            <v>2149</v>
          </cell>
        </row>
        <row r="28">
          <cell r="O28">
            <v>1</v>
          </cell>
          <cell r="P28">
            <v>115</v>
          </cell>
        </row>
        <row r="29">
          <cell r="O29">
            <v>13977</v>
          </cell>
          <cell r="P29">
            <v>22389</v>
          </cell>
        </row>
        <row r="30">
          <cell r="O30">
            <v>0</v>
          </cell>
          <cell r="P30">
            <v>0</v>
          </cell>
        </row>
        <row r="31">
          <cell r="O31">
            <v>236</v>
          </cell>
          <cell r="P31">
            <v>1465</v>
          </cell>
        </row>
        <row r="32">
          <cell r="O32">
            <v>92622</v>
          </cell>
          <cell r="P32">
            <v>467950</v>
          </cell>
        </row>
        <row r="33">
          <cell r="O33">
            <v>34683</v>
          </cell>
          <cell r="P33">
            <v>410654</v>
          </cell>
        </row>
        <row r="34">
          <cell r="O34">
            <v>7966</v>
          </cell>
          <cell r="P34">
            <v>38862</v>
          </cell>
        </row>
        <row r="35">
          <cell r="O35">
            <v>66470</v>
          </cell>
          <cell r="P35">
            <v>99787</v>
          </cell>
        </row>
        <row r="36">
          <cell r="O36">
            <v>33482</v>
          </cell>
          <cell r="P36">
            <v>62923</v>
          </cell>
        </row>
        <row r="37">
          <cell r="O37">
            <v>1</v>
          </cell>
          <cell r="P37">
            <v>3</v>
          </cell>
        </row>
        <row r="38">
          <cell r="O38">
            <v>161</v>
          </cell>
          <cell r="P38">
            <v>5505</v>
          </cell>
        </row>
        <row r="39">
          <cell r="O39">
            <v>0</v>
          </cell>
          <cell r="P39">
            <v>0</v>
          </cell>
        </row>
        <row r="40">
          <cell r="O40">
            <v>9597</v>
          </cell>
          <cell r="P40">
            <v>179196</v>
          </cell>
        </row>
        <row r="41">
          <cell r="O41">
            <v>3715</v>
          </cell>
          <cell r="P41">
            <v>6296</v>
          </cell>
        </row>
        <row r="42">
          <cell r="O42">
            <v>31906</v>
          </cell>
          <cell r="P42">
            <v>26130</v>
          </cell>
        </row>
        <row r="43">
          <cell r="O43">
            <v>108</v>
          </cell>
          <cell r="P43">
            <v>369</v>
          </cell>
        </row>
        <row r="44">
          <cell r="O44">
            <v>0</v>
          </cell>
          <cell r="P44">
            <v>0</v>
          </cell>
        </row>
        <row r="45">
          <cell r="O45">
            <v>12627</v>
          </cell>
          <cell r="P45">
            <v>94594</v>
          </cell>
        </row>
        <row r="46">
          <cell r="O46">
            <v>1</v>
          </cell>
          <cell r="P46">
            <v>1</v>
          </cell>
        </row>
        <row r="50">
          <cell r="O50">
            <v>506333</v>
          </cell>
          <cell r="P50">
            <v>1091105</v>
          </cell>
        </row>
        <row r="53">
          <cell r="O53">
            <v>2951100</v>
          </cell>
          <cell r="P53">
            <v>1299037</v>
          </cell>
        </row>
        <row r="54">
          <cell r="O54">
            <v>656</v>
          </cell>
          <cell r="P54">
            <v>2228</v>
          </cell>
        </row>
        <row r="57">
          <cell r="O57">
            <v>28117</v>
          </cell>
          <cell r="P57">
            <v>69488</v>
          </cell>
        </row>
        <row r="58">
          <cell r="O58">
            <v>7679</v>
          </cell>
          <cell r="P58">
            <v>5603</v>
          </cell>
        </row>
        <row r="59">
          <cell r="O59">
            <v>11371</v>
          </cell>
          <cell r="P59">
            <v>11163</v>
          </cell>
        </row>
        <row r="60">
          <cell r="O60">
            <v>10131</v>
          </cell>
          <cell r="P60">
            <v>7869</v>
          </cell>
        </row>
        <row r="61">
          <cell r="O61">
            <v>4071</v>
          </cell>
          <cell r="P61">
            <v>2390</v>
          </cell>
        </row>
        <row r="62">
          <cell r="O62">
            <v>35</v>
          </cell>
          <cell r="P62">
            <v>265</v>
          </cell>
        </row>
        <row r="63">
          <cell r="O63">
            <v>2730</v>
          </cell>
          <cell r="P63">
            <v>2084</v>
          </cell>
        </row>
        <row r="64">
          <cell r="O64">
            <v>1521</v>
          </cell>
          <cell r="P64">
            <v>929</v>
          </cell>
        </row>
        <row r="65">
          <cell r="O65">
            <v>13945</v>
          </cell>
          <cell r="P65">
            <v>9030</v>
          </cell>
        </row>
      </sheetData>
      <sheetData sheetId="2">
        <row r="11">
          <cell r="G11">
            <v>0</v>
          </cell>
          <cell r="H11">
            <v>0</v>
          </cell>
          <cell r="I11">
            <v>161</v>
          </cell>
          <cell r="J11">
            <v>141243</v>
          </cell>
          <cell r="K11">
            <v>53792</v>
          </cell>
          <cell r="L11">
            <v>1003989</v>
          </cell>
        </row>
        <row r="12">
          <cell r="G12">
            <v>0</v>
          </cell>
          <cell r="H12">
            <v>0</v>
          </cell>
          <cell r="I12">
            <v>163</v>
          </cell>
          <cell r="J12">
            <v>13885</v>
          </cell>
          <cell r="K12">
            <v>7432</v>
          </cell>
          <cell r="L12">
            <v>122703</v>
          </cell>
        </row>
        <row r="13">
          <cell r="G13">
            <v>0</v>
          </cell>
          <cell r="H13">
            <v>0</v>
          </cell>
          <cell r="I13">
            <v>5</v>
          </cell>
          <cell r="J13">
            <v>1929</v>
          </cell>
          <cell r="K13">
            <v>795</v>
          </cell>
          <cell r="L13">
            <v>14962</v>
          </cell>
        </row>
        <row r="14">
          <cell r="G14">
            <v>17</v>
          </cell>
          <cell r="H14">
            <v>73</v>
          </cell>
          <cell r="I14">
            <v>21</v>
          </cell>
          <cell r="J14">
            <v>16802</v>
          </cell>
          <cell r="K14">
            <v>4899</v>
          </cell>
          <cell r="L14">
            <v>119621</v>
          </cell>
        </row>
        <row r="15">
          <cell r="G15">
            <v>28</v>
          </cell>
          <cell r="H15">
            <v>3802</v>
          </cell>
          <cell r="I15">
            <v>18</v>
          </cell>
          <cell r="J15">
            <v>14239</v>
          </cell>
          <cell r="K15">
            <v>7401</v>
          </cell>
          <cell r="L15">
            <v>136008</v>
          </cell>
        </row>
        <row r="16">
          <cell r="G16">
            <v>0</v>
          </cell>
          <cell r="H16">
            <v>0</v>
          </cell>
          <cell r="I16">
            <v>69</v>
          </cell>
          <cell r="J16">
            <v>51363</v>
          </cell>
          <cell r="K16">
            <v>4001</v>
          </cell>
          <cell r="L16">
            <v>121028</v>
          </cell>
        </row>
        <row r="17">
          <cell r="G17">
            <v>0</v>
          </cell>
          <cell r="H17">
            <v>0</v>
          </cell>
          <cell r="I17">
            <v>1</v>
          </cell>
          <cell r="J17">
            <v>4402</v>
          </cell>
          <cell r="K17">
            <v>1008</v>
          </cell>
          <cell r="L17">
            <v>23709</v>
          </cell>
        </row>
        <row r="18">
          <cell r="G18">
            <v>0</v>
          </cell>
          <cell r="H18">
            <v>0</v>
          </cell>
          <cell r="I18">
            <v>112</v>
          </cell>
          <cell r="J18">
            <v>52652</v>
          </cell>
          <cell r="K18">
            <v>11897</v>
          </cell>
          <cell r="L18">
            <v>374713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474</v>
          </cell>
          <cell r="L19">
            <v>6161</v>
          </cell>
        </row>
        <row r="20">
          <cell r="G20">
            <v>0</v>
          </cell>
          <cell r="H20">
            <v>0</v>
          </cell>
          <cell r="I20">
            <v>76</v>
          </cell>
          <cell r="J20">
            <v>67063</v>
          </cell>
          <cell r="K20">
            <v>9288</v>
          </cell>
          <cell r="L20">
            <v>304332</v>
          </cell>
        </row>
        <row r="21">
          <cell r="G21">
            <v>0</v>
          </cell>
          <cell r="H21">
            <v>0</v>
          </cell>
          <cell r="I21">
            <v>7</v>
          </cell>
          <cell r="J21">
            <v>6210</v>
          </cell>
          <cell r="K21">
            <v>14333</v>
          </cell>
          <cell r="L21">
            <v>230219</v>
          </cell>
        </row>
        <row r="22">
          <cell r="G22">
            <v>41071</v>
          </cell>
          <cell r="H22">
            <v>53825</v>
          </cell>
          <cell r="I22">
            <v>537</v>
          </cell>
          <cell r="J22">
            <v>327264</v>
          </cell>
          <cell r="K22">
            <v>89308</v>
          </cell>
          <cell r="L22">
            <v>1517141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G26">
            <v>0</v>
          </cell>
          <cell r="H26">
            <v>0</v>
          </cell>
          <cell r="I26">
            <v>66</v>
          </cell>
          <cell r="J26">
            <v>16728</v>
          </cell>
          <cell r="K26">
            <v>275</v>
          </cell>
          <cell r="L26">
            <v>28232</v>
          </cell>
        </row>
        <row r="27">
          <cell r="G27">
            <v>0</v>
          </cell>
          <cell r="H27">
            <v>0</v>
          </cell>
          <cell r="I27">
            <v>2</v>
          </cell>
          <cell r="J27">
            <v>972</v>
          </cell>
          <cell r="K27">
            <v>20</v>
          </cell>
          <cell r="L27">
            <v>1644</v>
          </cell>
        </row>
        <row r="28">
          <cell r="G28">
            <v>0</v>
          </cell>
          <cell r="H28">
            <v>0</v>
          </cell>
          <cell r="I28">
            <v>5</v>
          </cell>
          <cell r="J28">
            <v>1419</v>
          </cell>
          <cell r="K28">
            <v>52</v>
          </cell>
          <cell r="L28">
            <v>2227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70</v>
          </cell>
          <cell r="L29">
            <v>10875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G31">
            <v>6</v>
          </cell>
          <cell r="H31">
            <v>1274</v>
          </cell>
          <cell r="I31">
            <v>167</v>
          </cell>
          <cell r="J31">
            <v>10832</v>
          </cell>
          <cell r="K31">
            <v>777</v>
          </cell>
          <cell r="L31">
            <v>43126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40</v>
          </cell>
        </row>
        <row r="33">
          <cell r="G33">
            <v>0</v>
          </cell>
          <cell r="H33">
            <v>0</v>
          </cell>
          <cell r="I33">
            <v>10</v>
          </cell>
          <cell r="J33">
            <v>3362</v>
          </cell>
          <cell r="K33">
            <v>157</v>
          </cell>
          <cell r="L33">
            <v>17532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102</v>
          </cell>
          <cell r="L34">
            <v>2355</v>
          </cell>
        </row>
        <row r="35">
          <cell r="G35">
            <v>0</v>
          </cell>
          <cell r="H35">
            <v>0</v>
          </cell>
          <cell r="I35">
            <v>17</v>
          </cell>
          <cell r="J35">
            <v>38490</v>
          </cell>
          <cell r="K35">
            <v>175</v>
          </cell>
          <cell r="L35">
            <v>54063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4</v>
          </cell>
          <cell r="L36">
            <v>33</v>
          </cell>
        </row>
        <row r="37">
          <cell r="G37">
            <v>0</v>
          </cell>
          <cell r="H37">
            <v>0</v>
          </cell>
          <cell r="I37">
            <v>165</v>
          </cell>
          <cell r="J37">
            <v>5642</v>
          </cell>
          <cell r="K37">
            <v>8652</v>
          </cell>
          <cell r="L37">
            <v>252382</v>
          </cell>
        </row>
        <row r="38">
          <cell r="G38">
            <v>0</v>
          </cell>
          <cell r="H38">
            <v>0</v>
          </cell>
          <cell r="I38">
            <v>720</v>
          </cell>
          <cell r="J38">
            <v>313600</v>
          </cell>
          <cell r="K38">
            <v>31975</v>
          </cell>
          <cell r="L38">
            <v>2817724</v>
          </cell>
        </row>
        <row r="39">
          <cell r="G39">
            <v>2</v>
          </cell>
          <cell r="H39">
            <v>108</v>
          </cell>
          <cell r="I39">
            <v>18</v>
          </cell>
          <cell r="J39">
            <v>9601</v>
          </cell>
          <cell r="K39">
            <v>4478</v>
          </cell>
          <cell r="L39">
            <v>94262</v>
          </cell>
        </row>
        <row r="40">
          <cell r="G40">
            <v>0</v>
          </cell>
          <cell r="I40">
            <v>6</v>
          </cell>
          <cell r="J40">
            <v>371</v>
          </cell>
          <cell r="K40">
            <v>4672</v>
          </cell>
          <cell r="L40">
            <v>12512</v>
          </cell>
        </row>
        <row r="41">
          <cell r="G41">
            <v>0</v>
          </cell>
          <cell r="H41">
            <v>0</v>
          </cell>
          <cell r="I41">
            <v>1709</v>
          </cell>
          <cell r="J41">
            <v>562278</v>
          </cell>
          <cell r="K41">
            <v>34461</v>
          </cell>
          <cell r="L41">
            <v>2627924</v>
          </cell>
        </row>
        <row r="42">
          <cell r="G42">
            <v>0</v>
          </cell>
          <cell r="H42">
            <v>0</v>
          </cell>
          <cell r="I42">
            <v>69</v>
          </cell>
          <cell r="J42">
            <v>31922</v>
          </cell>
          <cell r="K42">
            <v>8774</v>
          </cell>
          <cell r="L42">
            <v>203451</v>
          </cell>
        </row>
        <row r="43">
          <cell r="G43">
            <v>2</v>
          </cell>
          <cell r="H43">
            <v>238</v>
          </cell>
          <cell r="I43">
            <v>254</v>
          </cell>
          <cell r="J43">
            <v>77424</v>
          </cell>
          <cell r="K43">
            <v>3950</v>
          </cell>
          <cell r="L43">
            <v>360499</v>
          </cell>
        </row>
        <row r="44">
          <cell r="G44">
            <v>0</v>
          </cell>
          <cell r="H44">
            <v>0</v>
          </cell>
          <cell r="I44">
            <v>265</v>
          </cell>
          <cell r="J44">
            <v>170386</v>
          </cell>
          <cell r="K44">
            <v>8933</v>
          </cell>
          <cell r="L44">
            <v>842926</v>
          </cell>
        </row>
        <row r="45">
          <cell r="G45">
            <v>0</v>
          </cell>
          <cell r="H45">
            <v>0</v>
          </cell>
          <cell r="I45">
            <v>168</v>
          </cell>
          <cell r="J45">
            <v>81630</v>
          </cell>
          <cell r="K45">
            <v>2672</v>
          </cell>
          <cell r="L45">
            <v>266794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166</v>
          </cell>
          <cell r="L46">
            <v>4448</v>
          </cell>
        </row>
        <row r="50"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74314</v>
          </cell>
          <cell r="L50">
            <v>401968</v>
          </cell>
        </row>
        <row r="53">
          <cell r="G53">
            <v>0</v>
          </cell>
          <cell r="I53">
            <v>0</v>
          </cell>
          <cell r="J53">
            <v>0</v>
          </cell>
          <cell r="K53">
            <v>71202</v>
          </cell>
          <cell r="L53">
            <v>7993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7">
          <cell r="G57">
            <v>0</v>
          </cell>
          <cell r="H57">
            <v>0</v>
          </cell>
          <cell r="I57">
            <v>32</v>
          </cell>
          <cell r="J57">
            <v>13742</v>
          </cell>
          <cell r="K57">
            <v>6573</v>
          </cell>
          <cell r="L57">
            <v>118920</v>
          </cell>
        </row>
        <row r="58">
          <cell r="G58">
            <v>0</v>
          </cell>
          <cell r="H58">
            <v>0</v>
          </cell>
          <cell r="I58">
            <v>16</v>
          </cell>
          <cell r="J58">
            <v>154</v>
          </cell>
          <cell r="K58">
            <v>1340</v>
          </cell>
          <cell r="L58">
            <v>11907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535</v>
          </cell>
          <cell r="L59">
            <v>2309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2232</v>
          </cell>
          <cell r="L60">
            <v>2436</v>
          </cell>
        </row>
        <row r="61">
          <cell r="G61">
            <v>1</v>
          </cell>
          <cell r="H61">
            <v>16</v>
          </cell>
          <cell r="I61">
            <v>0</v>
          </cell>
          <cell r="J61">
            <v>0</v>
          </cell>
          <cell r="K61">
            <v>70</v>
          </cell>
          <cell r="L61">
            <v>2163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9</v>
          </cell>
          <cell r="L62">
            <v>249</v>
          </cell>
        </row>
        <row r="63">
          <cell r="G63">
            <v>0</v>
          </cell>
          <cell r="H63">
            <v>0</v>
          </cell>
          <cell r="I63">
            <v>36</v>
          </cell>
          <cell r="J63">
            <v>1047</v>
          </cell>
          <cell r="K63">
            <v>753</v>
          </cell>
          <cell r="L63">
            <v>5193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237</v>
          </cell>
          <cell r="L64">
            <v>185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179</v>
          </cell>
          <cell r="L65">
            <v>1006</v>
          </cell>
        </row>
      </sheetData>
      <sheetData sheetId="3">
        <row r="10">
          <cell r="O10">
            <v>7521</v>
          </cell>
          <cell r="P10">
            <v>27375</v>
          </cell>
          <cell r="Q10">
            <v>264633</v>
          </cell>
          <cell r="R10">
            <v>628319</v>
          </cell>
        </row>
        <row r="11">
          <cell r="O11">
            <v>576</v>
          </cell>
          <cell r="P11">
            <v>4101</v>
          </cell>
          <cell r="Q11">
            <v>38253</v>
          </cell>
          <cell r="R11">
            <v>90626</v>
          </cell>
        </row>
        <row r="12">
          <cell r="O12">
            <v>433</v>
          </cell>
          <cell r="P12">
            <v>2144</v>
          </cell>
          <cell r="Q12">
            <v>1870</v>
          </cell>
          <cell r="R12">
            <v>6491</v>
          </cell>
        </row>
        <row r="13">
          <cell r="O13">
            <v>2654</v>
          </cell>
          <cell r="P13">
            <v>7255</v>
          </cell>
          <cell r="Q13">
            <v>20962</v>
          </cell>
          <cell r="R13">
            <v>64813</v>
          </cell>
        </row>
        <row r="14">
          <cell r="O14">
            <v>1111</v>
          </cell>
          <cell r="P14">
            <v>5057</v>
          </cell>
          <cell r="Q14">
            <v>26781</v>
          </cell>
          <cell r="R14">
            <v>68739</v>
          </cell>
        </row>
        <row r="15">
          <cell r="O15">
            <v>846</v>
          </cell>
          <cell r="P15">
            <v>2745</v>
          </cell>
          <cell r="Q15">
            <v>7910</v>
          </cell>
          <cell r="R15">
            <v>16113</v>
          </cell>
        </row>
        <row r="16">
          <cell r="O16">
            <v>617</v>
          </cell>
          <cell r="P16">
            <v>5536</v>
          </cell>
          <cell r="Q16">
            <v>1300</v>
          </cell>
          <cell r="R16">
            <v>4479</v>
          </cell>
        </row>
        <row r="17">
          <cell r="O17">
            <v>8887</v>
          </cell>
          <cell r="P17">
            <v>27531</v>
          </cell>
          <cell r="Q17">
            <v>165318</v>
          </cell>
          <cell r="R17">
            <v>494930</v>
          </cell>
        </row>
        <row r="18">
          <cell r="O18">
            <v>709</v>
          </cell>
          <cell r="P18">
            <v>6614</v>
          </cell>
          <cell r="Q18">
            <v>5061</v>
          </cell>
          <cell r="R18">
            <v>17157</v>
          </cell>
        </row>
        <row r="19">
          <cell r="O19">
            <v>1249</v>
          </cell>
          <cell r="P19">
            <v>4810</v>
          </cell>
          <cell r="Q19">
            <v>36349</v>
          </cell>
          <cell r="R19">
            <v>90893</v>
          </cell>
        </row>
        <row r="20">
          <cell r="O20">
            <v>2627</v>
          </cell>
          <cell r="P20">
            <v>10910</v>
          </cell>
          <cell r="Q20">
            <v>47633</v>
          </cell>
          <cell r="R20">
            <v>66592</v>
          </cell>
        </row>
        <row r="21">
          <cell r="O21">
            <v>50669</v>
          </cell>
          <cell r="P21">
            <v>111414</v>
          </cell>
          <cell r="Q21">
            <v>175870</v>
          </cell>
          <cell r="R21">
            <v>434968</v>
          </cell>
        </row>
        <row r="24">
          <cell r="O24">
            <v>0</v>
          </cell>
          <cell r="P24">
            <v>0</v>
          </cell>
          <cell r="Q24">
            <v>200</v>
          </cell>
          <cell r="R24">
            <v>585</v>
          </cell>
        </row>
        <row r="25">
          <cell r="O25">
            <v>3</v>
          </cell>
          <cell r="P25">
            <v>21</v>
          </cell>
          <cell r="Q25">
            <v>169</v>
          </cell>
          <cell r="R25">
            <v>992</v>
          </cell>
        </row>
        <row r="26">
          <cell r="O26">
            <v>4</v>
          </cell>
          <cell r="P26">
            <v>11</v>
          </cell>
          <cell r="Q26">
            <v>5</v>
          </cell>
          <cell r="R26">
            <v>23</v>
          </cell>
        </row>
        <row r="27">
          <cell r="O27">
            <v>26</v>
          </cell>
          <cell r="P27">
            <v>342</v>
          </cell>
          <cell r="Q27">
            <v>12</v>
          </cell>
          <cell r="R27">
            <v>9</v>
          </cell>
        </row>
        <row r="28">
          <cell r="O28">
            <v>3</v>
          </cell>
          <cell r="P28">
            <v>692</v>
          </cell>
          <cell r="Q28">
            <v>0</v>
          </cell>
          <cell r="R28">
            <v>0</v>
          </cell>
        </row>
        <row r="29">
          <cell r="O29">
            <v>2</v>
          </cell>
          <cell r="P29">
            <v>25</v>
          </cell>
          <cell r="Q29">
            <v>0</v>
          </cell>
          <cell r="R29">
            <v>0</v>
          </cell>
        </row>
        <row r="30">
          <cell r="O30">
            <v>38</v>
          </cell>
          <cell r="P30">
            <v>330</v>
          </cell>
          <cell r="Q30">
            <v>2</v>
          </cell>
          <cell r="R30">
            <v>2</v>
          </cell>
        </row>
        <row r="31"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O32">
            <v>0</v>
          </cell>
          <cell r="P32">
            <v>0</v>
          </cell>
          <cell r="Q32">
            <v>1</v>
          </cell>
          <cell r="R32">
            <v>14</v>
          </cell>
        </row>
        <row r="33">
          <cell r="O33">
            <v>4</v>
          </cell>
          <cell r="P33">
            <v>61</v>
          </cell>
          <cell r="Q33">
            <v>6</v>
          </cell>
          <cell r="R33">
            <v>91</v>
          </cell>
        </row>
        <row r="34">
          <cell r="O34">
            <v>234</v>
          </cell>
          <cell r="P34">
            <v>581</v>
          </cell>
          <cell r="Q34">
            <v>31662</v>
          </cell>
          <cell r="R34">
            <v>24039</v>
          </cell>
        </row>
        <row r="35">
          <cell r="O35">
            <v>6</v>
          </cell>
          <cell r="P35">
            <v>58</v>
          </cell>
          <cell r="Q35">
            <v>2</v>
          </cell>
          <cell r="R35">
            <v>1</v>
          </cell>
        </row>
        <row r="36">
          <cell r="O36">
            <v>897</v>
          </cell>
          <cell r="P36">
            <v>13121</v>
          </cell>
          <cell r="Q36">
            <v>43367</v>
          </cell>
          <cell r="R36">
            <v>30123</v>
          </cell>
        </row>
        <row r="37">
          <cell r="O37">
            <v>280</v>
          </cell>
          <cell r="P37">
            <v>5552</v>
          </cell>
          <cell r="Q37">
            <v>20645</v>
          </cell>
          <cell r="R37">
            <v>334137</v>
          </cell>
        </row>
        <row r="38">
          <cell r="O38">
            <v>206</v>
          </cell>
          <cell r="P38">
            <v>2795</v>
          </cell>
          <cell r="Q38">
            <v>6107</v>
          </cell>
          <cell r="R38">
            <v>13197</v>
          </cell>
        </row>
        <row r="39">
          <cell r="O39">
            <v>3016</v>
          </cell>
          <cell r="P39">
            <v>2047</v>
          </cell>
          <cell r="Q39">
            <v>14706</v>
          </cell>
          <cell r="R39">
            <v>13480</v>
          </cell>
        </row>
        <row r="40">
          <cell r="O40">
            <v>3568</v>
          </cell>
          <cell r="P40">
            <v>28537</v>
          </cell>
          <cell r="Q40">
            <v>53896</v>
          </cell>
          <cell r="R40">
            <v>368714</v>
          </cell>
        </row>
        <row r="41">
          <cell r="O41">
            <v>411</v>
          </cell>
          <cell r="P41">
            <v>1434</v>
          </cell>
          <cell r="Q41">
            <v>53790</v>
          </cell>
          <cell r="R41">
            <v>50108</v>
          </cell>
        </row>
        <row r="42">
          <cell r="O42">
            <v>23</v>
          </cell>
          <cell r="P42">
            <v>364</v>
          </cell>
          <cell r="Q42">
            <v>7416</v>
          </cell>
          <cell r="R42">
            <v>60365</v>
          </cell>
        </row>
        <row r="43">
          <cell r="O43">
            <v>2769</v>
          </cell>
          <cell r="P43">
            <v>3237</v>
          </cell>
          <cell r="Q43">
            <v>35805</v>
          </cell>
          <cell r="R43">
            <v>34187</v>
          </cell>
        </row>
        <row r="44">
          <cell r="O44">
            <v>121</v>
          </cell>
          <cell r="P44">
            <v>868</v>
          </cell>
          <cell r="Q44">
            <v>9762</v>
          </cell>
          <cell r="R44">
            <v>37338</v>
          </cell>
        </row>
        <row r="45">
          <cell r="O45">
            <v>93</v>
          </cell>
          <cell r="P45">
            <v>4856</v>
          </cell>
          <cell r="Q45">
            <v>7197</v>
          </cell>
          <cell r="R45">
            <v>9303</v>
          </cell>
        </row>
        <row r="49">
          <cell r="O49">
            <v>9887</v>
          </cell>
          <cell r="P49">
            <v>18997</v>
          </cell>
          <cell r="Q49">
            <v>445482</v>
          </cell>
          <cell r="R49">
            <v>719543</v>
          </cell>
        </row>
        <row r="52">
          <cell r="O52">
            <v>1571</v>
          </cell>
          <cell r="P52">
            <v>228</v>
          </cell>
          <cell r="Q52">
            <v>2086767</v>
          </cell>
          <cell r="R52">
            <v>779717</v>
          </cell>
        </row>
        <row r="53">
          <cell r="O53">
            <v>15</v>
          </cell>
          <cell r="P53">
            <v>101</v>
          </cell>
          <cell r="Q53">
            <v>0</v>
          </cell>
          <cell r="R53">
            <v>0</v>
          </cell>
        </row>
        <row r="56">
          <cell r="O56">
            <v>1483</v>
          </cell>
          <cell r="P56">
            <v>29734</v>
          </cell>
          <cell r="Q56">
            <v>27997</v>
          </cell>
          <cell r="R56">
            <v>57167</v>
          </cell>
        </row>
        <row r="57">
          <cell r="O57">
            <v>3974</v>
          </cell>
          <cell r="P57">
            <v>3217</v>
          </cell>
          <cell r="Q57">
            <v>11522</v>
          </cell>
          <cell r="R57">
            <v>8124</v>
          </cell>
        </row>
        <row r="58">
          <cell r="O58">
            <v>4541</v>
          </cell>
          <cell r="P58">
            <v>7607</v>
          </cell>
          <cell r="Q58">
            <v>15259</v>
          </cell>
          <cell r="R58">
            <v>12409</v>
          </cell>
        </row>
        <row r="59">
          <cell r="O59">
            <v>17847</v>
          </cell>
          <cell r="P59">
            <v>15781</v>
          </cell>
          <cell r="Q59">
            <v>11619</v>
          </cell>
          <cell r="R59">
            <v>8472</v>
          </cell>
        </row>
        <row r="60">
          <cell r="O60">
            <v>445</v>
          </cell>
          <cell r="P60">
            <v>267</v>
          </cell>
          <cell r="Q60">
            <v>3945</v>
          </cell>
          <cell r="R60">
            <v>2158</v>
          </cell>
        </row>
        <row r="61">
          <cell r="O61">
            <v>42</v>
          </cell>
          <cell r="P61">
            <v>488</v>
          </cell>
          <cell r="Q61">
            <v>0</v>
          </cell>
          <cell r="R61">
            <v>0</v>
          </cell>
        </row>
        <row r="62">
          <cell r="O62">
            <v>15</v>
          </cell>
          <cell r="P62">
            <v>88</v>
          </cell>
          <cell r="Q62">
            <v>2786</v>
          </cell>
          <cell r="R62">
            <v>2037</v>
          </cell>
        </row>
        <row r="63">
          <cell r="O63">
            <v>990</v>
          </cell>
          <cell r="P63">
            <v>653</v>
          </cell>
          <cell r="Q63">
            <v>2743</v>
          </cell>
          <cell r="R63">
            <v>1742</v>
          </cell>
        </row>
        <row r="64">
          <cell r="O64">
            <v>319</v>
          </cell>
          <cell r="P64">
            <v>181</v>
          </cell>
          <cell r="Q64">
            <v>14385</v>
          </cell>
          <cell r="R64">
            <v>9322</v>
          </cell>
        </row>
      </sheetData>
      <sheetData sheetId="4"/>
      <sheetData sheetId="5"/>
      <sheetData sheetId="6">
        <row r="10">
          <cell r="O10">
            <v>139568</v>
          </cell>
          <cell r="P10">
            <v>204224</v>
          </cell>
        </row>
        <row r="11">
          <cell r="O11">
            <v>100906</v>
          </cell>
          <cell r="P11">
            <v>160735</v>
          </cell>
        </row>
        <row r="12">
          <cell r="O12">
            <v>126215</v>
          </cell>
          <cell r="P12">
            <v>66274</v>
          </cell>
        </row>
        <row r="13">
          <cell r="O13">
            <v>92098</v>
          </cell>
          <cell r="P13">
            <v>72089</v>
          </cell>
        </row>
        <row r="14">
          <cell r="O14">
            <v>103344</v>
          </cell>
          <cell r="P14">
            <v>209683</v>
          </cell>
        </row>
        <row r="15">
          <cell r="O15">
            <v>157038</v>
          </cell>
          <cell r="P15">
            <v>120450</v>
          </cell>
        </row>
        <row r="16">
          <cell r="O16">
            <v>58832</v>
          </cell>
          <cell r="P16">
            <v>74613</v>
          </cell>
        </row>
        <row r="17">
          <cell r="O17">
            <v>57863</v>
          </cell>
          <cell r="P17">
            <v>124009</v>
          </cell>
        </row>
        <row r="18">
          <cell r="O18">
            <v>187804</v>
          </cell>
          <cell r="P18">
            <v>200908</v>
          </cell>
        </row>
        <row r="19">
          <cell r="O19">
            <v>182441</v>
          </cell>
          <cell r="P19">
            <v>416793</v>
          </cell>
        </row>
        <row r="20">
          <cell r="O20">
            <v>143390</v>
          </cell>
          <cell r="P20">
            <v>233676</v>
          </cell>
        </row>
        <row r="21">
          <cell r="O21">
            <v>150511</v>
          </cell>
          <cell r="P21">
            <v>167398</v>
          </cell>
        </row>
        <row r="22">
          <cell r="O22">
            <v>181613</v>
          </cell>
          <cell r="P22">
            <v>273198</v>
          </cell>
        </row>
        <row r="23">
          <cell r="O23">
            <v>116550</v>
          </cell>
          <cell r="P23">
            <v>95137</v>
          </cell>
        </row>
        <row r="24">
          <cell r="O24">
            <v>35486</v>
          </cell>
          <cell r="P24">
            <v>54991</v>
          </cell>
        </row>
        <row r="25">
          <cell r="O25">
            <v>25038</v>
          </cell>
          <cell r="P25">
            <v>34693</v>
          </cell>
        </row>
        <row r="26">
          <cell r="O26">
            <v>81518</v>
          </cell>
          <cell r="P26">
            <v>88571</v>
          </cell>
        </row>
        <row r="27">
          <cell r="O27">
            <v>63283</v>
          </cell>
          <cell r="P27">
            <v>44607</v>
          </cell>
        </row>
        <row r="28">
          <cell r="O28">
            <v>211810</v>
          </cell>
          <cell r="P28">
            <v>543150</v>
          </cell>
        </row>
        <row r="29">
          <cell r="O29">
            <v>239607</v>
          </cell>
          <cell r="P29">
            <v>452197</v>
          </cell>
        </row>
        <row r="30">
          <cell r="O30">
            <v>368957</v>
          </cell>
          <cell r="P30">
            <v>711929</v>
          </cell>
        </row>
        <row r="31">
          <cell r="O31">
            <v>50976</v>
          </cell>
          <cell r="P31">
            <v>81411</v>
          </cell>
        </row>
        <row r="32">
          <cell r="O32">
            <v>125523</v>
          </cell>
          <cell r="P32">
            <v>108982</v>
          </cell>
        </row>
        <row r="33">
          <cell r="O33">
            <v>187556</v>
          </cell>
          <cell r="P33">
            <v>191677</v>
          </cell>
        </row>
        <row r="34">
          <cell r="O34">
            <v>186379</v>
          </cell>
          <cell r="P34">
            <v>234264</v>
          </cell>
        </row>
        <row r="35">
          <cell r="O35">
            <v>108810</v>
          </cell>
          <cell r="P35">
            <v>252915</v>
          </cell>
        </row>
        <row r="36">
          <cell r="O36">
            <v>50132</v>
          </cell>
          <cell r="P36">
            <v>48365</v>
          </cell>
        </row>
        <row r="37">
          <cell r="O37">
            <v>62969</v>
          </cell>
          <cell r="P37">
            <v>100038</v>
          </cell>
        </row>
        <row r="38">
          <cell r="O38">
            <v>143646</v>
          </cell>
          <cell r="P38">
            <v>313827</v>
          </cell>
        </row>
        <row r="39">
          <cell r="O39">
            <v>110239</v>
          </cell>
          <cell r="P39">
            <v>116459</v>
          </cell>
        </row>
        <row r="40">
          <cell r="O40">
            <v>109753</v>
          </cell>
          <cell r="P40">
            <v>132721</v>
          </cell>
        </row>
        <row r="41">
          <cell r="O41">
            <v>80842</v>
          </cell>
          <cell r="P41">
            <v>110612</v>
          </cell>
        </row>
        <row r="42">
          <cell r="O42">
            <v>42527</v>
          </cell>
          <cell r="P42">
            <v>72845</v>
          </cell>
        </row>
        <row r="43">
          <cell r="O43">
            <v>69318</v>
          </cell>
          <cell r="P43">
            <v>61220</v>
          </cell>
        </row>
        <row r="44">
          <cell r="O44">
            <v>43740</v>
          </cell>
          <cell r="P44">
            <v>35235</v>
          </cell>
        </row>
        <row r="45">
          <cell r="O45">
            <v>25906</v>
          </cell>
          <cell r="P45">
            <v>19143</v>
          </cell>
        </row>
        <row r="46">
          <cell r="O46">
            <v>109605</v>
          </cell>
          <cell r="P46">
            <v>112217</v>
          </cell>
        </row>
        <row r="47">
          <cell r="O47">
            <v>230267</v>
          </cell>
          <cell r="P47">
            <v>309407</v>
          </cell>
        </row>
        <row r="48">
          <cell r="O48">
            <v>35944</v>
          </cell>
          <cell r="P48">
            <v>44287</v>
          </cell>
        </row>
        <row r="49">
          <cell r="O49">
            <v>166463</v>
          </cell>
          <cell r="P49">
            <v>244010</v>
          </cell>
        </row>
        <row r="50">
          <cell r="O50">
            <v>59650</v>
          </cell>
          <cell r="P50">
            <v>78417</v>
          </cell>
        </row>
      </sheetData>
      <sheetData sheetId="7">
        <row r="9">
          <cell r="G9">
            <v>1550</v>
          </cell>
          <cell r="H9">
            <v>1973</v>
          </cell>
          <cell r="I9">
            <v>200</v>
          </cell>
          <cell r="J9">
            <v>97815</v>
          </cell>
          <cell r="K9">
            <v>16836</v>
          </cell>
          <cell r="L9">
            <v>546338</v>
          </cell>
        </row>
        <row r="10">
          <cell r="G10">
            <v>764</v>
          </cell>
          <cell r="H10">
            <v>1099</v>
          </cell>
          <cell r="I10">
            <v>86</v>
          </cell>
          <cell r="J10">
            <v>37782</v>
          </cell>
          <cell r="K10">
            <v>10734</v>
          </cell>
          <cell r="L10">
            <v>250220</v>
          </cell>
        </row>
        <row r="11">
          <cell r="G11">
            <v>309</v>
          </cell>
          <cell r="H11">
            <v>364</v>
          </cell>
          <cell r="I11">
            <v>33</v>
          </cell>
          <cell r="J11">
            <v>18619</v>
          </cell>
          <cell r="K11">
            <v>4811</v>
          </cell>
          <cell r="L11">
            <v>194857</v>
          </cell>
        </row>
        <row r="12">
          <cell r="G12">
            <v>292</v>
          </cell>
          <cell r="H12">
            <v>366</v>
          </cell>
          <cell r="I12">
            <v>15</v>
          </cell>
          <cell r="J12">
            <v>4995</v>
          </cell>
          <cell r="K12">
            <v>7454</v>
          </cell>
          <cell r="L12">
            <v>71152</v>
          </cell>
        </row>
        <row r="13">
          <cell r="G13">
            <v>374</v>
          </cell>
          <cell r="H13">
            <v>647</v>
          </cell>
          <cell r="I13">
            <v>12</v>
          </cell>
          <cell r="J13">
            <v>1982</v>
          </cell>
          <cell r="K13">
            <v>6440</v>
          </cell>
          <cell r="L13">
            <v>57606</v>
          </cell>
        </row>
        <row r="14">
          <cell r="G14">
            <v>684</v>
          </cell>
          <cell r="H14">
            <v>1074</v>
          </cell>
          <cell r="I14">
            <v>40</v>
          </cell>
          <cell r="J14">
            <v>11850</v>
          </cell>
          <cell r="K14">
            <v>7013</v>
          </cell>
          <cell r="L14">
            <v>98420</v>
          </cell>
        </row>
        <row r="15">
          <cell r="G15">
            <v>532</v>
          </cell>
          <cell r="H15">
            <v>686</v>
          </cell>
          <cell r="I15">
            <v>46</v>
          </cell>
          <cell r="J15">
            <v>10254</v>
          </cell>
          <cell r="K15">
            <v>6099</v>
          </cell>
          <cell r="L15">
            <v>103028</v>
          </cell>
        </row>
        <row r="16">
          <cell r="G16">
            <v>418</v>
          </cell>
          <cell r="H16">
            <v>576</v>
          </cell>
          <cell r="I16">
            <v>21</v>
          </cell>
          <cell r="J16">
            <v>2162</v>
          </cell>
          <cell r="K16">
            <v>7002</v>
          </cell>
          <cell r="L16">
            <v>101087</v>
          </cell>
        </row>
        <row r="17">
          <cell r="G17">
            <v>1559</v>
          </cell>
          <cell r="H17">
            <v>1901</v>
          </cell>
          <cell r="I17">
            <v>235</v>
          </cell>
          <cell r="J17">
            <v>209709</v>
          </cell>
          <cell r="K17">
            <v>17596</v>
          </cell>
          <cell r="L17">
            <v>785773</v>
          </cell>
        </row>
        <row r="18">
          <cell r="G18">
            <v>2096</v>
          </cell>
          <cell r="H18">
            <v>2622</v>
          </cell>
          <cell r="I18">
            <v>107</v>
          </cell>
          <cell r="J18">
            <v>42075</v>
          </cell>
          <cell r="K18">
            <v>19190</v>
          </cell>
          <cell r="L18">
            <v>404052</v>
          </cell>
        </row>
        <row r="19">
          <cell r="G19">
            <v>233</v>
          </cell>
          <cell r="H19">
            <v>281</v>
          </cell>
          <cell r="I19">
            <v>6</v>
          </cell>
          <cell r="J19">
            <v>395</v>
          </cell>
          <cell r="K19">
            <v>8742</v>
          </cell>
          <cell r="L19">
            <v>60747</v>
          </cell>
        </row>
        <row r="20">
          <cell r="G20">
            <v>960</v>
          </cell>
          <cell r="H20">
            <v>1293</v>
          </cell>
          <cell r="I20">
            <v>42</v>
          </cell>
          <cell r="J20">
            <v>19702</v>
          </cell>
          <cell r="K20">
            <v>13142</v>
          </cell>
          <cell r="L20">
            <v>189052</v>
          </cell>
        </row>
        <row r="21">
          <cell r="G21">
            <v>1548</v>
          </cell>
          <cell r="H21">
            <v>1980</v>
          </cell>
          <cell r="I21">
            <v>15</v>
          </cell>
          <cell r="J21">
            <v>1134</v>
          </cell>
          <cell r="K21">
            <v>14500</v>
          </cell>
          <cell r="L21">
            <v>109699</v>
          </cell>
        </row>
        <row r="22">
          <cell r="G22">
            <v>492</v>
          </cell>
          <cell r="H22">
            <v>613</v>
          </cell>
          <cell r="I22">
            <v>8</v>
          </cell>
          <cell r="J22">
            <v>1721</v>
          </cell>
          <cell r="K22">
            <v>13329</v>
          </cell>
          <cell r="L22">
            <v>75161</v>
          </cell>
        </row>
        <row r="23">
          <cell r="G23">
            <v>51</v>
          </cell>
          <cell r="H23">
            <v>60</v>
          </cell>
          <cell r="I23">
            <v>2</v>
          </cell>
          <cell r="J23">
            <v>465</v>
          </cell>
          <cell r="K23">
            <v>2863</v>
          </cell>
          <cell r="L23">
            <v>22651</v>
          </cell>
        </row>
        <row r="24">
          <cell r="G24">
            <v>147</v>
          </cell>
          <cell r="H24">
            <v>203</v>
          </cell>
          <cell r="I24">
            <v>5</v>
          </cell>
          <cell r="J24">
            <v>4322</v>
          </cell>
          <cell r="K24">
            <v>3457</v>
          </cell>
          <cell r="L24">
            <v>37571</v>
          </cell>
        </row>
        <row r="25">
          <cell r="G25">
            <v>552</v>
          </cell>
          <cell r="H25">
            <v>702</v>
          </cell>
          <cell r="I25">
            <v>5</v>
          </cell>
          <cell r="J25">
            <v>1655</v>
          </cell>
          <cell r="K25">
            <v>5792</v>
          </cell>
          <cell r="L25">
            <v>63737</v>
          </cell>
        </row>
        <row r="26">
          <cell r="G26">
            <v>190</v>
          </cell>
          <cell r="H26">
            <v>257</v>
          </cell>
          <cell r="I26">
            <v>4</v>
          </cell>
          <cell r="J26">
            <v>1920</v>
          </cell>
          <cell r="K26">
            <v>7051</v>
          </cell>
          <cell r="L26">
            <v>45582</v>
          </cell>
        </row>
        <row r="27">
          <cell r="G27">
            <v>3433</v>
          </cell>
          <cell r="H27">
            <v>4467</v>
          </cell>
          <cell r="I27">
            <v>121</v>
          </cell>
          <cell r="J27">
            <v>31618</v>
          </cell>
          <cell r="K27">
            <v>20787</v>
          </cell>
          <cell r="L27">
            <v>361709</v>
          </cell>
        </row>
        <row r="28">
          <cell r="G28">
            <v>1773</v>
          </cell>
          <cell r="H28">
            <v>2379</v>
          </cell>
          <cell r="I28">
            <v>33</v>
          </cell>
          <cell r="J28">
            <v>3595</v>
          </cell>
          <cell r="K28">
            <v>12289</v>
          </cell>
          <cell r="L28">
            <v>179799</v>
          </cell>
        </row>
        <row r="29">
          <cell r="G29">
            <v>9245</v>
          </cell>
          <cell r="H29">
            <v>13318</v>
          </cell>
          <cell r="I29">
            <v>2065</v>
          </cell>
          <cell r="J29">
            <v>1006407</v>
          </cell>
          <cell r="K29">
            <v>76838</v>
          </cell>
          <cell r="L29">
            <v>4302068</v>
          </cell>
        </row>
        <row r="30">
          <cell r="G30">
            <v>130</v>
          </cell>
          <cell r="H30">
            <v>191</v>
          </cell>
          <cell r="I30">
            <v>11</v>
          </cell>
          <cell r="J30">
            <v>2959</v>
          </cell>
          <cell r="K30">
            <v>2225</v>
          </cell>
          <cell r="L30">
            <v>53811</v>
          </cell>
        </row>
        <row r="31">
          <cell r="G31">
            <v>308</v>
          </cell>
          <cell r="H31">
            <v>407</v>
          </cell>
          <cell r="I31">
            <v>10</v>
          </cell>
          <cell r="J31">
            <v>4132</v>
          </cell>
          <cell r="K31">
            <v>5484</v>
          </cell>
          <cell r="L31">
            <v>76570</v>
          </cell>
        </row>
        <row r="32">
          <cell r="G32">
            <v>410</v>
          </cell>
          <cell r="H32">
            <v>524</v>
          </cell>
          <cell r="I32">
            <v>4</v>
          </cell>
          <cell r="J32">
            <v>295</v>
          </cell>
          <cell r="K32">
            <v>8376</v>
          </cell>
          <cell r="L32">
            <v>73809</v>
          </cell>
        </row>
        <row r="33">
          <cell r="G33">
            <v>2781</v>
          </cell>
          <cell r="H33">
            <v>3934</v>
          </cell>
          <cell r="I33">
            <v>36</v>
          </cell>
          <cell r="J33">
            <v>2261</v>
          </cell>
          <cell r="K33">
            <v>16649</v>
          </cell>
          <cell r="L33">
            <v>153544</v>
          </cell>
        </row>
        <row r="34">
          <cell r="G34">
            <v>2541</v>
          </cell>
          <cell r="H34">
            <v>4384</v>
          </cell>
          <cell r="I34">
            <v>400</v>
          </cell>
          <cell r="J34">
            <v>155560</v>
          </cell>
          <cell r="K34">
            <v>24091</v>
          </cell>
          <cell r="L34">
            <v>1057858</v>
          </cell>
        </row>
        <row r="35">
          <cell r="G35">
            <v>89</v>
          </cell>
          <cell r="H35">
            <v>147</v>
          </cell>
          <cell r="I35">
            <v>4</v>
          </cell>
          <cell r="J35">
            <v>733</v>
          </cell>
          <cell r="K35">
            <v>4172</v>
          </cell>
          <cell r="L35">
            <v>40323</v>
          </cell>
        </row>
        <row r="36">
          <cell r="G36">
            <v>170</v>
          </cell>
          <cell r="H36">
            <v>227</v>
          </cell>
          <cell r="I36">
            <v>133</v>
          </cell>
          <cell r="J36">
            <v>82418</v>
          </cell>
          <cell r="K36">
            <v>5896</v>
          </cell>
          <cell r="L36">
            <v>399656</v>
          </cell>
        </row>
        <row r="37">
          <cell r="G37">
            <v>1457</v>
          </cell>
          <cell r="H37">
            <v>1980</v>
          </cell>
          <cell r="I37">
            <v>193</v>
          </cell>
          <cell r="J37">
            <v>61351</v>
          </cell>
          <cell r="K37">
            <v>24024</v>
          </cell>
          <cell r="L37">
            <v>516139</v>
          </cell>
        </row>
        <row r="38">
          <cell r="G38">
            <v>245</v>
          </cell>
          <cell r="H38">
            <v>321</v>
          </cell>
          <cell r="I38">
            <v>57</v>
          </cell>
          <cell r="J38">
            <v>14891</v>
          </cell>
          <cell r="K38">
            <v>5668</v>
          </cell>
          <cell r="L38">
            <v>108158</v>
          </cell>
        </row>
        <row r="39">
          <cell r="G39">
            <v>412</v>
          </cell>
          <cell r="H39">
            <v>575</v>
          </cell>
          <cell r="I39">
            <v>56</v>
          </cell>
          <cell r="J39">
            <v>8052</v>
          </cell>
          <cell r="K39">
            <v>5462</v>
          </cell>
          <cell r="L39">
            <v>106256</v>
          </cell>
        </row>
        <row r="40">
          <cell r="G40">
            <v>1006</v>
          </cell>
          <cell r="H40">
            <v>1329</v>
          </cell>
          <cell r="I40">
            <v>38</v>
          </cell>
          <cell r="J40">
            <v>24442</v>
          </cell>
          <cell r="K40">
            <v>10877</v>
          </cell>
          <cell r="L40">
            <v>250058</v>
          </cell>
        </row>
        <row r="41">
          <cell r="G41">
            <v>39</v>
          </cell>
          <cell r="H41">
            <v>46</v>
          </cell>
          <cell r="I41">
            <v>8</v>
          </cell>
          <cell r="J41">
            <v>2322</v>
          </cell>
          <cell r="K41">
            <v>2029</v>
          </cell>
          <cell r="L41">
            <v>26514</v>
          </cell>
        </row>
        <row r="42">
          <cell r="G42">
            <v>88</v>
          </cell>
          <cell r="H42">
            <v>106</v>
          </cell>
          <cell r="I42">
            <v>2</v>
          </cell>
          <cell r="J42">
            <v>7</v>
          </cell>
          <cell r="K42">
            <v>5652</v>
          </cell>
          <cell r="L42">
            <v>28412</v>
          </cell>
        </row>
        <row r="43">
          <cell r="G43">
            <v>509</v>
          </cell>
          <cell r="H43">
            <v>734</v>
          </cell>
          <cell r="I43">
            <v>5</v>
          </cell>
          <cell r="J43">
            <v>1521</v>
          </cell>
          <cell r="K43">
            <v>7745</v>
          </cell>
          <cell r="L43">
            <v>87096</v>
          </cell>
        </row>
        <row r="44">
          <cell r="G44">
            <v>70</v>
          </cell>
          <cell r="H44">
            <v>106</v>
          </cell>
          <cell r="I44">
            <v>0</v>
          </cell>
          <cell r="J44">
            <v>0</v>
          </cell>
          <cell r="K44">
            <v>1287</v>
          </cell>
          <cell r="L44">
            <v>5280</v>
          </cell>
        </row>
        <row r="45">
          <cell r="G45">
            <v>145</v>
          </cell>
          <cell r="H45">
            <v>191</v>
          </cell>
          <cell r="I45">
            <v>7</v>
          </cell>
          <cell r="J45">
            <v>323</v>
          </cell>
          <cell r="K45">
            <v>7195</v>
          </cell>
          <cell r="L45">
            <v>72626</v>
          </cell>
        </row>
        <row r="46">
          <cell r="G46">
            <v>1842</v>
          </cell>
          <cell r="H46">
            <v>2298</v>
          </cell>
          <cell r="I46">
            <v>41</v>
          </cell>
          <cell r="J46">
            <v>14420</v>
          </cell>
          <cell r="K46">
            <v>19013</v>
          </cell>
          <cell r="L46">
            <v>218102</v>
          </cell>
        </row>
        <row r="47">
          <cell r="G47">
            <v>262</v>
          </cell>
          <cell r="H47">
            <v>435</v>
          </cell>
          <cell r="I47">
            <v>29</v>
          </cell>
          <cell r="J47">
            <v>2496</v>
          </cell>
          <cell r="K47">
            <v>5727</v>
          </cell>
          <cell r="L47">
            <v>86724</v>
          </cell>
        </row>
        <row r="48">
          <cell r="G48">
            <v>438</v>
          </cell>
          <cell r="H48">
            <v>519</v>
          </cell>
          <cell r="I48">
            <v>9</v>
          </cell>
          <cell r="J48">
            <v>430</v>
          </cell>
          <cell r="K48">
            <v>9199</v>
          </cell>
          <cell r="L48">
            <v>81556</v>
          </cell>
        </row>
        <row r="49">
          <cell r="G49">
            <v>983</v>
          </cell>
          <cell r="H49">
            <v>4021</v>
          </cell>
          <cell r="I49">
            <v>751</v>
          </cell>
          <cell r="J49">
            <v>147862</v>
          </cell>
          <cell r="K49">
            <v>19702</v>
          </cell>
          <cell r="L49">
            <v>669163</v>
          </cell>
        </row>
      </sheetData>
      <sheetData sheetId="8">
        <row r="9">
          <cell r="O9">
            <v>6073</v>
          </cell>
          <cell r="P9">
            <v>11102</v>
          </cell>
          <cell r="Q9">
            <v>118374</v>
          </cell>
          <cell r="R9">
            <v>158699</v>
          </cell>
        </row>
        <row r="10">
          <cell r="O10">
            <v>4024</v>
          </cell>
          <cell r="P10">
            <v>9164</v>
          </cell>
          <cell r="Q10">
            <v>92924</v>
          </cell>
          <cell r="R10">
            <v>110347</v>
          </cell>
        </row>
        <row r="11">
          <cell r="O11">
            <v>584</v>
          </cell>
          <cell r="P11">
            <v>1742</v>
          </cell>
          <cell r="Q11">
            <v>53190</v>
          </cell>
          <cell r="R11">
            <v>81175</v>
          </cell>
        </row>
        <row r="12">
          <cell r="O12">
            <v>1264</v>
          </cell>
          <cell r="P12">
            <v>2436</v>
          </cell>
          <cell r="Q12">
            <v>86026</v>
          </cell>
          <cell r="R12">
            <v>77077</v>
          </cell>
        </row>
        <row r="13">
          <cell r="O13">
            <v>1113</v>
          </cell>
          <cell r="P13">
            <v>2891</v>
          </cell>
          <cell r="Q13">
            <v>82031</v>
          </cell>
          <cell r="R13">
            <v>121056</v>
          </cell>
        </row>
        <row r="14">
          <cell r="O14">
            <v>1223</v>
          </cell>
          <cell r="P14">
            <v>2366</v>
          </cell>
          <cell r="Q14">
            <v>60317</v>
          </cell>
          <cell r="R14">
            <v>61237</v>
          </cell>
        </row>
        <row r="15">
          <cell r="O15">
            <v>1712</v>
          </cell>
          <cell r="P15">
            <v>3855</v>
          </cell>
          <cell r="Q15">
            <v>49766</v>
          </cell>
          <cell r="R15">
            <v>56786</v>
          </cell>
        </row>
        <row r="16">
          <cell r="O16">
            <v>2215</v>
          </cell>
          <cell r="P16">
            <v>3845</v>
          </cell>
          <cell r="Q16">
            <v>51193</v>
          </cell>
          <cell r="R16">
            <v>68496</v>
          </cell>
        </row>
        <row r="17">
          <cell r="O17">
            <v>5704</v>
          </cell>
          <cell r="P17">
            <v>18327</v>
          </cell>
          <cell r="Q17">
            <v>160309</v>
          </cell>
          <cell r="R17">
            <v>175552</v>
          </cell>
        </row>
        <row r="18">
          <cell r="O18">
            <v>4512</v>
          </cell>
          <cell r="P18">
            <v>14465</v>
          </cell>
          <cell r="Q18">
            <v>83707</v>
          </cell>
          <cell r="R18">
            <v>131320</v>
          </cell>
        </row>
        <row r="19">
          <cell r="O19">
            <v>2252</v>
          </cell>
          <cell r="P19">
            <v>2618</v>
          </cell>
          <cell r="Q19">
            <v>131328</v>
          </cell>
          <cell r="R19">
            <v>161207</v>
          </cell>
        </row>
        <row r="20">
          <cell r="O20">
            <v>2225</v>
          </cell>
          <cell r="P20">
            <v>5653</v>
          </cell>
          <cell r="Q20">
            <v>128815</v>
          </cell>
          <cell r="R20">
            <v>124458</v>
          </cell>
        </row>
        <row r="21">
          <cell r="O21">
            <v>2976</v>
          </cell>
          <cell r="P21">
            <v>5445</v>
          </cell>
          <cell r="Q21">
            <v>111810</v>
          </cell>
          <cell r="R21">
            <v>157129</v>
          </cell>
        </row>
        <row r="22">
          <cell r="O22">
            <v>1834</v>
          </cell>
          <cell r="P22">
            <v>3168</v>
          </cell>
          <cell r="Q22">
            <v>101478</v>
          </cell>
          <cell r="R22">
            <v>79756</v>
          </cell>
        </row>
        <row r="23">
          <cell r="O23">
            <v>227</v>
          </cell>
          <cell r="P23">
            <v>417</v>
          </cell>
          <cell r="Q23">
            <v>32062</v>
          </cell>
          <cell r="R23">
            <v>43193</v>
          </cell>
        </row>
        <row r="24">
          <cell r="O24">
            <v>431</v>
          </cell>
          <cell r="P24">
            <v>874</v>
          </cell>
          <cell r="Q24">
            <v>23682</v>
          </cell>
          <cell r="R24">
            <v>22830</v>
          </cell>
        </row>
        <row r="25">
          <cell r="O25">
            <v>2577</v>
          </cell>
          <cell r="P25">
            <v>4313</v>
          </cell>
          <cell r="Q25">
            <v>54762</v>
          </cell>
          <cell r="R25">
            <v>52982</v>
          </cell>
        </row>
        <row r="26">
          <cell r="O26">
            <v>1074</v>
          </cell>
          <cell r="P26">
            <v>2571</v>
          </cell>
          <cell r="Q26">
            <v>61984</v>
          </cell>
          <cell r="R26">
            <v>50595</v>
          </cell>
        </row>
        <row r="27">
          <cell r="O27">
            <v>9436</v>
          </cell>
          <cell r="P27">
            <v>16563</v>
          </cell>
          <cell r="Q27">
            <v>150516</v>
          </cell>
          <cell r="R27">
            <v>291006</v>
          </cell>
        </row>
        <row r="28">
          <cell r="O28">
            <v>5451</v>
          </cell>
          <cell r="P28">
            <v>9237</v>
          </cell>
          <cell r="Q28">
            <v>157554</v>
          </cell>
          <cell r="R28">
            <v>255897</v>
          </cell>
        </row>
        <row r="29">
          <cell r="O29">
            <v>26223</v>
          </cell>
          <cell r="P29">
            <v>108921</v>
          </cell>
          <cell r="Q29">
            <v>309637</v>
          </cell>
          <cell r="R29">
            <v>431967</v>
          </cell>
        </row>
        <row r="30">
          <cell r="O30">
            <v>281</v>
          </cell>
          <cell r="P30">
            <v>673</v>
          </cell>
          <cell r="Q30">
            <v>17529</v>
          </cell>
          <cell r="R30">
            <v>37740</v>
          </cell>
        </row>
        <row r="31">
          <cell r="O31">
            <v>946</v>
          </cell>
          <cell r="P31">
            <v>1889</v>
          </cell>
          <cell r="Q31">
            <v>79194</v>
          </cell>
          <cell r="R31">
            <v>61299</v>
          </cell>
        </row>
        <row r="32">
          <cell r="O32">
            <v>1191</v>
          </cell>
          <cell r="P32">
            <v>2528</v>
          </cell>
          <cell r="Q32">
            <v>148663</v>
          </cell>
          <cell r="R32">
            <v>128595</v>
          </cell>
        </row>
        <row r="33">
          <cell r="O33">
            <v>5001</v>
          </cell>
          <cell r="P33">
            <v>7913</v>
          </cell>
          <cell r="Q33">
            <v>158939</v>
          </cell>
          <cell r="R33">
            <v>167498</v>
          </cell>
        </row>
        <row r="34">
          <cell r="O34">
            <v>7483</v>
          </cell>
          <cell r="P34">
            <v>32261</v>
          </cell>
          <cell r="Q34">
            <v>73694</v>
          </cell>
          <cell r="R34">
            <v>149728</v>
          </cell>
        </row>
        <row r="35">
          <cell r="O35">
            <v>342</v>
          </cell>
          <cell r="P35">
            <v>1255</v>
          </cell>
          <cell r="Q35">
            <v>48120</v>
          </cell>
          <cell r="R35">
            <v>42720</v>
          </cell>
        </row>
        <row r="36">
          <cell r="O36">
            <v>1382</v>
          </cell>
          <cell r="P36">
            <v>7763</v>
          </cell>
          <cell r="Q36">
            <v>57200</v>
          </cell>
          <cell r="R36">
            <v>71058</v>
          </cell>
        </row>
        <row r="37">
          <cell r="O37">
            <v>7440</v>
          </cell>
          <cell r="P37">
            <v>21773</v>
          </cell>
          <cell r="Q37">
            <v>125747</v>
          </cell>
          <cell r="R37">
            <v>207870</v>
          </cell>
        </row>
        <row r="38">
          <cell r="O38">
            <v>1382</v>
          </cell>
          <cell r="P38">
            <v>4958</v>
          </cell>
          <cell r="Q38">
            <v>99518</v>
          </cell>
          <cell r="R38">
            <v>91217</v>
          </cell>
        </row>
        <row r="39">
          <cell r="O39">
            <v>1355</v>
          </cell>
          <cell r="P39">
            <v>2986</v>
          </cell>
          <cell r="Q39">
            <v>57235</v>
          </cell>
          <cell r="R39">
            <v>61127</v>
          </cell>
        </row>
        <row r="40">
          <cell r="O40">
            <v>3712</v>
          </cell>
          <cell r="P40">
            <v>6555</v>
          </cell>
          <cell r="Q40">
            <v>59705</v>
          </cell>
          <cell r="R40">
            <v>93945</v>
          </cell>
        </row>
        <row r="41">
          <cell r="O41">
            <v>131</v>
          </cell>
          <cell r="P41">
            <v>1000</v>
          </cell>
          <cell r="Q41">
            <v>23432</v>
          </cell>
          <cell r="R41">
            <v>30540</v>
          </cell>
        </row>
        <row r="42">
          <cell r="O42">
            <v>628</v>
          </cell>
          <cell r="P42">
            <v>1379</v>
          </cell>
          <cell r="Q42">
            <v>61864</v>
          </cell>
          <cell r="R42">
            <v>52577</v>
          </cell>
        </row>
        <row r="43">
          <cell r="O43">
            <v>2202</v>
          </cell>
          <cell r="P43">
            <v>3915</v>
          </cell>
          <cell r="Q43">
            <v>39099</v>
          </cell>
          <cell r="R43">
            <v>30363</v>
          </cell>
        </row>
        <row r="44">
          <cell r="O44">
            <v>648</v>
          </cell>
          <cell r="P44">
            <v>663</v>
          </cell>
          <cell r="Q44">
            <v>23474</v>
          </cell>
          <cell r="R44">
            <v>16593</v>
          </cell>
        </row>
        <row r="45">
          <cell r="O45">
            <v>1302</v>
          </cell>
          <cell r="P45">
            <v>1988</v>
          </cell>
          <cell r="Q45">
            <v>100830</v>
          </cell>
          <cell r="R45">
            <v>92040</v>
          </cell>
        </row>
        <row r="46">
          <cell r="O46">
            <v>5127</v>
          </cell>
          <cell r="P46">
            <v>9307</v>
          </cell>
          <cell r="Q46">
            <v>191640</v>
          </cell>
          <cell r="R46">
            <v>216379</v>
          </cell>
        </row>
        <row r="47">
          <cell r="O47">
            <v>934</v>
          </cell>
          <cell r="P47">
            <v>2660</v>
          </cell>
          <cell r="Q47">
            <v>31128</v>
          </cell>
          <cell r="R47">
            <v>28578</v>
          </cell>
        </row>
        <row r="48">
          <cell r="O48">
            <v>2113</v>
          </cell>
          <cell r="P48">
            <v>3468</v>
          </cell>
          <cell r="Q48">
            <v>141113</v>
          </cell>
          <cell r="R48">
            <v>179838</v>
          </cell>
        </row>
        <row r="49">
          <cell r="O49">
            <v>4002</v>
          </cell>
          <cell r="P49">
            <v>12859</v>
          </cell>
          <cell r="Q49">
            <v>59606</v>
          </cell>
          <cell r="R49">
            <v>89049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L14" sqref="L14"/>
    </sheetView>
  </sheetViews>
  <sheetFormatPr defaultRowHeight="15" x14ac:dyDescent="0.25"/>
  <cols>
    <col min="1" max="1" width="6.85546875" bestFit="1" customWidth="1"/>
    <col min="2" max="2" width="37.28515625" bestFit="1" customWidth="1"/>
  </cols>
  <sheetData>
    <row r="1" spans="1:8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3" t="s">
        <v>1</v>
      </c>
      <c r="B2" s="13"/>
      <c r="C2" s="13"/>
      <c r="D2" s="13"/>
      <c r="E2" s="13"/>
      <c r="F2" s="13"/>
      <c r="G2" s="13"/>
      <c r="H2" s="13"/>
    </row>
    <row r="3" spans="1:8" x14ac:dyDescent="0.25">
      <c r="A3" s="14" t="s">
        <v>2</v>
      </c>
      <c r="B3" s="14"/>
      <c r="C3" s="14"/>
      <c r="D3" s="14"/>
      <c r="E3" s="14"/>
      <c r="F3" s="14"/>
      <c r="G3" s="14"/>
      <c r="H3" s="14"/>
    </row>
    <row r="4" spans="1:8" x14ac:dyDescent="0.25">
      <c r="A4" s="13" t="s">
        <v>275</v>
      </c>
      <c r="B4" s="13"/>
      <c r="C4" s="13"/>
      <c r="D4" s="13"/>
      <c r="E4" s="13"/>
      <c r="F4" s="13"/>
      <c r="G4" s="13"/>
      <c r="H4" s="13"/>
    </row>
    <row r="5" spans="1:8" x14ac:dyDescent="0.25">
      <c r="A5" s="9"/>
      <c r="B5" s="9"/>
      <c r="C5" s="9"/>
      <c r="D5" s="9"/>
      <c r="E5" s="9"/>
      <c r="F5" s="9"/>
      <c r="G5" s="15" t="s">
        <v>3</v>
      </c>
      <c r="H5" s="9"/>
    </row>
    <row r="6" spans="1:8" ht="30" x14ac:dyDescent="0.25">
      <c r="A6" s="16" t="s">
        <v>4</v>
      </c>
      <c r="B6" s="17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8" t="s">
        <v>11</v>
      </c>
    </row>
    <row r="7" spans="1:8" x14ac:dyDescent="0.25">
      <c r="A7" s="19" t="s">
        <v>12</v>
      </c>
      <c r="B7" s="19"/>
      <c r="C7" s="19"/>
      <c r="D7" s="19"/>
      <c r="E7" s="19"/>
      <c r="F7" s="19"/>
      <c r="G7" s="19"/>
      <c r="H7" s="19"/>
    </row>
    <row r="8" spans="1:8" x14ac:dyDescent="0.25">
      <c r="A8" s="20">
        <v>1</v>
      </c>
      <c r="B8" s="21" t="s">
        <v>13</v>
      </c>
      <c r="C8" s="22">
        <v>309</v>
      </c>
      <c r="D8" s="22">
        <v>185</v>
      </c>
      <c r="E8" s="22">
        <v>186</v>
      </c>
      <c r="F8" s="22">
        <f>C8+D8+E8</f>
        <v>680</v>
      </c>
      <c r="G8" s="22">
        <v>921</v>
      </c>
      <c r="H8" s="22">
        <v>669</v>
      </c>
    </row>
    <row r="9" spans="1:8" x14ac:dyDescent="0.25">
      <c r="A9" s="20">
        <v>2</v>
      </c>
      <c r="B9" s="21" t="s">
        <v>14</v>
      </c>
      <c r="C9" s="22">
        <v>49</v>
      </c>
      <c r="D9" s="22">
        <v>66</v>
      </c>
      <c r="E9" s="22">
        <v>82</v>
      </c>
      <c r="F9" s="22">
        <f t="shared" ref="F9:F19" si="0">C9+D9+E9</f>
        <v>197</v>
      </c>
      <c r="G9" s="22">
        <v>103</v>
      </c>
      <c r="H9" s="22">
        <v>125</v>
      </c>
    </row>
    <row r="10" spans="1:8" x14ac:dyDescent="0.25">
      <c r="A10" s="20">
        <v>3</v>
      </c>
      <c r="B10" s="21" t="s">
        <v>15</v>
      </c>
      <c r="C10" s="22">
        <v>9</v>
      </c>
      <c r="D10" s="22">
        <v>20</v>
      </c>
      <c r="E10" s="22">
        <v>45</v>
      </c>
      <c r="F10" s="22">
        <f t="shared" si="0"/>
        <v>74</v>
      </c>
      <c r="G10" s="22">
        <v>64</v>
      </c>
      <c r="H10" s="22">
        <v>59</v>
      </c>
    </row>
    <row r="11" spans="1:8" x14ac:dyDescent="0.25">
      <c r="A11" s="20">
        <v>4</v>
      </c>
      <c r="B11" s="21" t="s">
        <v>16</v>
      </c>
      <c r="C11" s="22">
        <v>50</v>
      </c>
      <c r="D11" s="22">
        <v>92</v>
      </c>
      <c r="E11" s="22">
        <v>134</v>
      </c>
      <c r="F11" s="22">
        <f t="shared" si="0"/>
        <v>276</v>
      </c>
      <c r="G11" s="22">
        <v>169</v>
      </c>
      <c r="H11" s="22">
        <v>138</v>
      </c>
    </row>
    <row r="12" spans="1:8" x14ac:dyDescent="0.25">
      <c r="A12" s="20">
        <v>5</v>
      </c>
      <c r="B12" s="21" t="s">
        <v>17</v>
      </c>
      <c r="C12" s="22">
        <v>44</v>
      </c>
      <c r="D12" s="22">
        <v>66</v>
      </c>
      <c r="E12" s="22">
        <v>74</v>
      </c>
      <c r="F12" s="22">
        <f t="shared" si="0"/>
        <v>184</v>
      </c>
      <c r="G12" s="22">
        <v>121</v>
      </c>
      <c r="H12" s="22">
        <v>92</v>
      </c>
    </row>
    <row r="13" spans="1:8" x14ac:dyDescent="0.25">
      <c r="A13" s="20">
        <v>6</v>
      </c>
      <c r="B13" s="21" t="s">
        <v>18</v>
      </c>
      <c r="C13" s="22">
        <v>31</v>
      </c>
      <c r="D13" s="22">
        <v>28</v>
      </c>
      <c r="E13" s="22">
        <v>88</v>
      </c>
      <c r="F13" s="22">
        <f t="shared" si="0"/>
        <v>147</v>
      </c>
      <c r="G13" s="22">
        <v>100</v>
      </c>
      <c r="H13" s="22">
        <v>84</v>
      </c>
    </row>
    <row r="14" spans="1:8" x14ac:dyDescent="0.25">
      <c r="A14" s="20">
        <v>7</v>
      </c>
      <c r="B14" s="21" t="s">
        <v>19</v>
      </c>
      <c r="C14" s="22">
        <v>14</v>
      </c>
      <c r="D14" s="22">
        <v>26</v>
      </c>
      <c r="E14" s="22">
        <v>44</v>
      </c>
      <c r="F14" s="22">
        <f t="shared" si="0"/>
        <v>84</v>
      </c>
      <c r="G14" s="22">
        <v>55</v>
      </c>
      <c r="H14" s="22">
        <v>54</v>
      </c>
    </row>
    <row r="15" spans="1:8" x14ac:dyDescent="0.25">
      <c r="A15" s="20">
        <v>8</v>
      </c>
      <c r="B15" s="21" t="s">
        <v>20</v>
      </c>
      <c r="C15" s="22">
        <v>295</v>
      </c>
      <c r="D15" s="22">
        <v>226</v>
      </c>
      <c r="E15" s="22">
        <v>217</v>
      </c>
      <c r="F15" s="22">
        <f t="shared" si="0"/>
        <v>738</v>
      </c>
      <c r="G15" s="22">
        <v>684</v>
      </c>
      <c r="H15" s="22">
        <v>490</v>
      </c>
    </row>
    <row r="16" spans="1:8" x14ac:dyDescent="0.25">
      <c r="A16" s="20">
        <v>9</v>
      </c>
      <c r="B16" s="21" t="s">
        <v>21</v>
      </c>
      <c r="C16" s="22">
        <v>17</v>
      </c>
      <c r="D16" s="22">
        <v>17</v>
      </c>
      <c r="E16" s="22">
        <v>26</v>
      </c>
      <c r="F16" s="22">
        <f t="shared" si="0"/>
        <v>60</v>
      </c>
      <c r="G16" s="22">
        <v>42</v>
      </c>
      <c r="H16" s="22">
        <v>32</v>
      </c>
    </row>
    <row r="17" spans="1:8" x14ac:dyDescent="0.25">
      <c r="A17" s="20">
        <v>10</v>
      </c>
      <c r="B17" s="21" t="s">
        <v>22</v>
      </c>
      <c r="C17" s="22">
        <v>70</v>
      </c>
      <c r="D17" s="22">
        <v>74</v>
      </c>
      <c r="E17" s="22">
        <v>131</v>
      </c>
      <c r="F17" s="22">
        <f t="shared" si="0"/>
        <v>275</v>
      </c>
      <c r="G17" s="22">
        <v>234</v>
      </c>
      <c r="H17" s="22">
        <v>224</v>
      </c>
    </row>
    <row r="18" spans="1:8" x14ac:dyDescent="0.25">
      <c r="A18" s="20">
        <v>11</v>
      </c>
      <c r="B18" s="21" t="s">
        <v>23</v>
      </c>
      <c r="C18" s="22">
        <v>70</v>
      </c>
      <c r="D18" s="22">
        <v>88</v>
      </c>
      <c r="E18" s="22">
        <v>93</v>
      </c>
      <c r="F18" s="22">
        <f t="shared" si="0"/>
        <v>251</v>
      </c>
      <c r="G18" s="22">
        <v>203</v>
      </c>
      <c r="H18" s="22">
        <v>184</v>
      </c>
    </row>
    <row r="19" spans="1:8" x14ac:dyDescent="0.25">
      <c r="A19" s="20">
        <v>12</v>
      </c>
      <c r="B19" s="21" t="s">
        <v>24</v>
      </c>
      <c r="C19" s="22">
        <v>542</v>
      </c>
      <c r="D19" s="22">
        <v>408</v>
      </c>
      <c r="E19" s="22">
        <v>447</v>
      </c>
      <c r="F19" s="22">
        <f t="shared" si="0"/>
        <v>1397</v>
      </c>
      <c r="G19" s="22">
        <v>3162</v>
      </c>
      <c r="H19" s="22">
        <v>1528</v>
      </c>
    </row>
    <row r="20" spans="1:8" x14ac:dyDescent="0.25">
      <c r="A20" s="23" t="s">
        <v>25</v>
      </c>
      <c r="B20" s="24" t="s">
        <v>26</v>
      </c>
      <c r="C20" s="23">
        <f t="shared" ref="C20:H20" si="1">SUM(C8:C19)</f>
        <v>1500</v>
      </c>
      <c r="D20" s="23">
        <f t="shared" si="1"/>
        <v>1296</v>
      </c>
      <c r="E20" s="23">
        <f t="shared" si="1"/>
        <v>1567</v>
      </c>
      <c r="F20" s="23">
        <f>SUM(F8:F19)</f>
        <v>4363</v>
      </c>
      <c r="G20" s="23">
        <f t="shared" si="1"/>
        <v>5858</v>
      </c>
      <c r="H20" s="23">
        <f t="shared" si="1"/>
        <v>3679</v>
      </c>
    </row>
    <row r="21" spans="1:8" x14ac:dyDescent="0.25">
      <c r="A21" s="19" t="s">
        <v>27</v>
      </c>
      <c r="B21" s="19"/>
      <c r="C21" s="19"/>
      <c r="D21" s="19"/>
      <c r="E21" s="19"/>
      <c r="F21" s="19"/>
      <c r="G21" s="19"/>
      <c r="H21" s="19"/>
    </row>
    <row r="22" spans="1:8" x14ac:dyDescent="0.25">
      <c r="A22" s="20">
        <v>13</v>
      </c>
      <c r="B22" s="21" t="s">
        <v>28</v>
      </c>
      <c r="C22" s="22">
        <v>36</v>
      </c>
      <c r="D22" s="22">
        <v>95</v>
      </c>
      <c r="E22" s="22">
        <v>116</v>
      </c>
      <c r="F22" s="22">
        <f t="shared" ref="F22:F43" si="2">C22+D22+E22</f>
        <v>247</v>
      </c>
      <c r="G22" s="22">
        <v>334</v>
      </c>
      <c r="H22" s="22">
        <v>237</v>
      </c>
    </row>
    <row r="23" spans="1:8" x14ac:dyDescent="0.25">
      <c r="A23" s="20">
        <v>14</v>
      </c>
      <c r="B23" s="21" t="s">
        <v>29</v>
      </c>
      <c r="C23" s="22">
        <v>7</v>
      </c>
      <c r="D23" s="22">
        <v>13</v>
      </c>
      <c r="E23" s="22">
        <v>42</v>
      </c>
      <c r="F23" s="22">
        <f t="shared" si="2"/>
        <v>62</v>
      </c>
      <c r="G23" s="22">
        <v>12</v>
      </c>
      <c r="H23" s="22">
        <v>12</v>
      </c>
    </row>
    <row r="24" spans="1:8" x14ac:dyDescent="0.25">
      <c r="A24" s="20">
        <v>15</v>
      </c>
      <c r="B24" s="21" t="s">
        <v>30</v>
      </c>
      <c r="C24" s="22">
        <v>0</v>
      </c>
      <c r="D24" s="22">
        <v>1</v>
      </c>
      <c r="E24" s="22">
        <v>11</v>
      </c>
      <c r="F24" s="22">
        <f t="shared" si="2"/>
        <v>12</v>
      </c>
      <c r="G24" s="22">
        <v>9</v>
      </c>
      <c r="H24" s="22">
        <v>12</v>
      </c>
    </row>
    <row r="25" spans="1:8" x14ac:dyDescent="0.25">
      <c r="A25" s="20">
        <v>16</v>
      </c>
      <c r="B25" s="21" t="s">
        <v>31</v>
      </c>
      <c r="C25" s="22">
        <v>0</v>
      </c>
      <c r="D25" s="22">
        <v>1</v>
      </c>
      <c r="E25" s="22">
        <v>28</v>
      </c>
      <c r="F25" s="22">
        <f t="shared" si="2"/>
        <v>29</v>
      </c>
      <c r="G25" s="22">
        <v>28</v>
      </c>
      <c r="H25" s="22">
        <v>21</v>
      </c>
    </row>
    <row r="26" spans="1:8" x14ac:dyDescent="0.25">
      <c r="A26" s="20">
        <v>17</v>
      </c>
      <c r="B26" s="21" t="s">
        <v>32</v>
      </c>
      <c r="C26" s="22">
        <v>4</v>
      </c>
      <c r="D26" s="22">
        <v>3</v>
      </c>
      <c r="E26" s="22">
        <v>16</v>
      </c>
      <c r="F26" s="22">
        <f t="shared" si="2"/>
        <v>23</v>
      </c>
      <c r="G26" s="22">
        <v>21</v>
      </c>
      <c r="H26" s="22">
        <v>21</v>
      </c>
    </row>
    <row r="27" spans="1:8" x14ac:dyDescent="0.25">
      <c r="A27" s="20">
        <v>18</v>
      </c>
      <c r="B27" s="21" t="s">
        <v>33</v>
      </c>
      <c r="C27" s="22">
        <v>0</v>
      </c>
      <c r="D27" s="22">
        <v>0</v>
      </c>
      <c r="E27" s="22">
        <v>2</v>
      </c>
      <c r="F27" s="22">
        <f t="shared" si="2"/>
        <v>2</v>
      </c>
      <c r="G27" s="22">
        <v>2</v>
      </c>
      <c r="H27" s="22">
        <v>0</v>
      </c>
    </row>
    <row r="28" spans="1:8" x14ac:dyDescent="0.25">
      <c r="A28" s="20">
        <v>19</v>
      </c>
      <c r="B28" s="21" t="s">
        <v>34</v>
      </c>
      <c r="C28" s="22">
        <v>0</v>
      </c>
      <c r="D28" s="22">
        <v>1</v>
      </c>
      <c r="E28" s="22">
        <v>14</v>
      </c>
      <c r="F28" s="22">
        <f t="shared" si="2"/>
        <v>15</v>
      </c>
      <c r="G28" s="22">
        <v>13</v>
      </c>
      <c r="H28" s="22">
        <v>17</v>
      </c>
    </row>
    <row r="29" spans="1:8" x14ac:dyDescent="0.25">
      <c r="A29" s="20">
        <v>20</v>
      </c>
      <c r="B29" s="21" t="s">
        <v>35</v>
      </c>
      <c r="C29" s="22">
        <v>64</v>
      </c>
      <c r="D29" s="22">
        <v>188</v>
      </c>
      <c r="E29" s="22">
        <v>288</v>
      </c>
      <c r="F29" s="22">
        <f t="shared" si="2"/>
        <v>540</v>
      </c>
      <c r="G29" s="22">
        <v>517</v>
      </c>
      <c r="H29" s="22">
        <v>727</v>
      </c>
    </row>
    <row r="30" spans="1:8" x14ac:dyDescent="0.25">
      <c r="A30" s="20">
        <v>21</v>
      </c>
      <c r="B30" s="21" t="s">
        <v>36</v>
      </c>
      <c r="C30" s="22">
        <v>237</v>
      </c>
      <c r="D30" s="22">
        <v>140</v>
      </c>
      <c r="E30" s="22">
        <v>244</v>
      </c>
      <c r="F30" s="22">
        <f t="shared" si="2"/>
        <v>621</v>
      </c>
      <c r="G30" s="22">
        <v>748</v>
      </c>
      <c r="H30" s="22">
        <v>657</v>
      </c>
    </row>
    <row r="31" spans="1:8" x14ac:dyDescent="0.25">
      <c r="A31" s="20">
        <v>22</v>
      </c>
      <c r="B31" s="21" t="s">
        <v>37</v>
      </c>
      <c r="C31" s="22">
        <v>23</v>
      </c>
      <c r="D31" s="22">
        <v>19</v>
      </c>
      <c r="E31" s="22">
        <v>51</v>
      </c>
      <c r="F31" s="22">
        <f t="shared" si="2"/>
        <v>93</v>
      </c>
      <c r="G31" s="22">
        <v>122</v>
      </c>
      <c r="H31" s="22">
        <v>119</v>
      </c>
    </row>
    <row r="32" spans="1:8" x14ac:dyDescent="0.25">
      <c r="A32" s="20">
        <v>23</v>
      </c>
      <c r="B32" s="21" t="s">
        <v>38</v>
      </c>
      <c r="C32" s="22">
        <v>6</v>
      </c>
      <c r="D32" s="22">
        <v>29</v>
      </c>
      <c r="E32" s="22">
        <v>60</v>
      </c>
      <c r="F32" s="22">
        <f t="shared" si="2"/>
        <v>95</v>
      </c>
      <c r="G32" s="22">
        <v>52</v>
      </c>
      <c r="H32" s="22">
        <v>45</v>
      </c>
    </row>
    <row r="33" spans="1:8" x14ac:dyDescent="0.25">
      <c r="A33" s="20">
        <v>24</v>
      </c>
      <c r="B33" s="21" t="s">
        <v>39</v>
      </c>
      <c r="C33" s="22">
        <v>18</v>
      </c>
      <c r="D33" s="22">
        <v>66</v>
      </c>
      <c r="E33" s="22">
        <v>88</v>
      </c>
      <c r="F33" s="22">
        <f t="shared" si="2"/>
        <v>172</v>
      </c>
      <c r="G33" s="22">
        <v>157</v>
      </c>
      <c r="H33" s="22">
        <v>167</v>
      </c>
    </row>
    <row r="34" spans="1:8" x14ac:dyDescent="0.25">
      <c r="A34" s="20">
        <v>25</v>
      </c>
      <c r="B34" s="25" t="s">
        <v>40</v>
      </c>
      <c r="C34" s="22">
        <v>0</v>
      </c>
      <c r="D34" s="22">
        <v>0</v>
      </c>
      <c r="E34" s="22">
        <v>2</v>
      </c>
      <c r="F34" s="22">
        <f t="shared" si="2"/>
        <v>2</v>
      </c>
      <c r="G34" s="22">
        <v>2</v>
      </c>
      <c r="H34" s="22">
        <v>0</v>
      </c>
    </row>
    <row r="35" spans="1:8" x14ac:dyDescent="0.25">
      <c r="A35" s="20">
        <v>26</v>
      </c>
      <c r="B35" s="25" t="s">
        <v>41</v>
      </c>
      <c r="C35" s="22">
        <v>0</v>
      </c>
      <c r="D35" s="22">
        <v>0</v>
      </c>
      <c r="E35" s="22">
        <v>10</v>
      </c>
      <c r="F35" s="22">
        <f t="shared" si="2"/>
        <v>10</v>
      </c>
      <c r="G35" s="22">
        <v>0</v>
      </c>
      <c r="H35" s="22">
        <v>9</v>
      </c>
    </row>
    <row r="36" spans="1:8" x14ac:dyDescent="0.25">
      <c r="A36" s="20">
        <v>27</v>
      </c>
      <c r="B36" s="25" t="s">
        <v>42</v>
      </c>
      <c r="C36" s="22">
        <v>0</v>
      </c>
      <c r="D36" s="22">
        <v>0</v>
      </c>
      <c r="E36" s="22">
        <v>1</v>
      </c>
      <c r="F36" s="22">
        <f t="shared" si="2"/>
        <v>1</v>
      </c>
      <c r="G36" s="22">
        <v>1</v>
      </c>
      <c r="H36" s="22">
        <v>1</v>
      </c>
    </row>
    <row r="37" spans="1:8" x14ac:dyDescent="0.25">
      <c r="A37" s="20">
        <v>28</v>
      </c>
      <c r="B37" s="25" t="s">
        <v>43</v>
      </c>
      <c r="C37" s="22">
        <v>10</v>
      </c>
      <c r="D37" s="22">
        <v>18</v>
      </c>
      <c r="E37" s="22">
        <v>68</v>
      </c>
      <c r="F37" s="22">
        <f t="shared" si="2"/>
        <v>96</v>
      </c>
      <c r="G37" s="22">
        <v>93</v>
      </c>
      <c r="H37" s="22">
        <v>91</v>
      </c>
    </row>
    <row r="38" spans="1:8" x14ac:dyDescent="0.25">
      <c r="A38" s="20">
        <v>29</v>
      </c>
      <c r="B38" s="25" t="s">
        <v>44</v>
      </c>
      <c r="C38" s="22">
        <v>0</v>
      </c>
      <c r="D38" s="22">
        <v>0</v>
      </c>
      <c r="E38" s="22">
        <v>2</v>
      </c>
      <c r="F38" s="22">
        <f t="shared" si="2"/>
        <v>2</v>
      </c>
      <c r="G38" s="22">
        <v>2</v>
      </c>
      <c r="H38" s="22">
        <v>2</v>
      </c>
    </row>
    <row r="39" spans="1:8" x14ac:dyDescent="0.25">
      <c r="A39" s="20">
        <v>30</v>
      </c>
      <c r="B39" s="25" t="s">
        <v>45</v>
      </c>
      <c r="C39" s="22">
        <v>5</v>
      </c>
      <c r="D39" s="22">
        <v>0</v>
      </c>
      <c r="E39" s="22">
        <v>14</v>
      </c>
      <c r="F39" s="22">
        <f t="shared" si="2"/>
        <v>19</v>
      </c>
      <c r="G39" s="22">
        <v>10</v>
      </c>
      <c r="H39" s="22">
        <v>10</v>
      </c>
    </row>
    <row r="40" spans="1:8" x14ac:dyDescent="0.25">
      <c r="A40" s="20">
        <v>31</v>
      </c>
      <c r="B40" s="25" t="s">
        <v>46</v>
      </c>
      <c r="C40" s="22">
        <v>0</v>
      </c>
      <c r="D40" s="22">
        <v>0</v>
      </c>
      <c r="E40" s="22">
        <v>4</v>
      </c>
      <c r="F40" s="22">
        <f t="shared" si="2"/>
        <v>4</v>
      </c>
      <c r="G40" s="22">
        <v>4</v>
      </c>
      <c r="H40" s="22">
        <v>0</v>
      </c>
    </row>
    <row r="41" spans="1:8" x14ac:dyDescent="0.25">
      <c r="A41" s="20">
        <v>32</v>
      </c>
      <c r="B41" s="25" t="s">
        <v>47</v>
      </c>
      <c r="C41" s="22">
        <v>0</v>
      </c>
      <c r="D41" s="22">
        <v>0</v>
      </c>
      <c r="E41" s="22">
        <v>3</v>
      </c>
      <c r="F41" s="22">
        <f t="shared" si="2"/>
        <v>3</v>
      </c>
      <c r="G41" s="22">
        <v>4</v>
      </c>
      <c r="H41" s="22">
        <v>2</v>
      </c>
    </row>
    <row r="42" spans="1:8" x14ac:dyDescent="0.25">
      <c r="A42" s="20">
        <v>33</v>
      </c>
      <c r="B42" s="25" t="s">
        <v>48</v>
      </c>
      <c r="C42" s="22">
        <v>6</v>
      </c>
      <c r="D42" s="22">
        <v>52</v>
      </c>
      <c r="E42" s="22">
        <v>48</v>
      </c>
      <c r="F42" s="22">
        <f t="shared" si="2"/>
        <v>106</v>
      </c>
      <c r="G42" s="22">
        <v>104</v>
      </c>
      <c r="H42" s="22">
        <v>100</v>
      </c>
    </row>
    <row r="43" spans="1:8" x14ac:dyDescent="0.25">
      <c r="A43" s="20">
        <v>34</v>
      </c>
      <c r="B43" s="25" t="s">
        <v>49</v>
      </c>
      <c r="C43" s="22">
        <v>0</v>
      </c>
      <c r="D43" s="22">
        <v>1</v>
      </c>
      <c r="E43" s="22">
        <v>2</v>
      </c>
      <c r="F43" s="22">
        <f t="shared" si="2"/>
        <v>3</v>
      </c>
      <c r="G43" s="22">
        <v>0</v>
      </c>
      <c r="H43" s="22">
        <v>0</v>
      </c>
    </row>
    <row r="44" spans="1:8" x14ac:dyDescent="0.25">
      <c r="A44" s="23" t="s">
        <v>50</v>
      </c>
      <c r="B44" s="24" t="s">
        <v>26</v>
      </c>
      <c r="C44" s="23">
        <f t="shared" ref="C44:H44" si="3">SUM(C22:C43)</f>
        <v>416</v>
      </c>
      <c r="D44" s="23">
        <f t="shared" si="3"/>
        <v>627</v>
      </c>
      <c r="E44" s="23">
        <f t="shared" si="3"/>
        <v>1114</v>
      </c>
      <c r="F44" s="23">
        <f t="shared" si="3"/>
        <v>2157</v>
      </c>
      <c r="G44" s="23">
        <f t="shared" si="3"/>
        <v>2235</v>
      </c>
      <c r="H44" s="23">
        <f t="shared" si="3"/>
        <v>2250</v>
      </c>
    </row>
    <row r="45" spans="1:8" x14ac:dyDescent="0.25">
      <c r="A45" s="23" t="s">
        <v>51</v>
      </c>
      <c r="B45" s="24" t="s">
        <v>52</v>
      </c>
      <c r="C45" s="23">
        <f>+C44+C20</f>
        <v>1916</v>
      </c>
      <c r="D45" s="23">
        <f t="shared" ref="D45:H45" si="4">+D44+D20</f>
        <v>1923</v>
      </c>
      <c r="E45" s="23">
        <f t="shared" si="4"/>
        <v>2681</v>
      </c>
      <c r="F45" s="23">
        <f t="shared" si="4"/>
        <v>6520</v>
      </c>
      <c r="G45" s="23">
        <f t="shared" si="4"/>
        <v>8093</v>
      </c>
      <c r="H45" s="23">
        <f t="shared" si="4"/>
        <v>5929</v>
      </c>
    </row>
    <row r="46" spans="1:8" x14ac:dyDescent="0.25">
      <c r="A46" s="19" t="s">
        <v>53</v>
      </c>
      <c r="B46" s="19"/>
      <c r="C46" s="19"/>
      <c r="D46" s="19"/>
      <c r="E46" s="19"/>
      <c r="F46" s="19"/>
      <c r="G46" s="19"/>
      <c r="H46" s="19"/>
    </row>
    <row r="47" spans="1:8" x14ac:dyDescent="0.25">
      <c r="A47" s="20">
        <v>35</v>
      </c>
      <c r="B47" s="21" t="s">
        <v>54</v>
      </c>
      <c r="C47" s="22">
        <v>1184</v>
      </c>
      <c r="D47" s="22">
        <v>302</v>
      </c>
      <c r="E47" s="22">
        <v>122</v>
      </c>
      <c r="F47" s="22">
        <f>C47+D47+E47</f>
        <v>1608</v>
      </c>
      <c r="G47" s="22">
        <v>6</v>
      </c>
      <c r="H47" s="22">
        <v>6</v>
      </c>
    </row>
    <row r="48" spans="1:8" x14ac:dyDescent="0.25">
      <c r="A48" s="23" t="s">
        <v>55</v>
      </c>
      <c r="B48" s="24" t="s">
        <v>26</v>
      </c>
      <c r="C48" s="23">
        <f>SUM(C47)</f>
        <v>1184</v>
      </c>
      <c r="D48" s="23">
        <f>SUM(D47)</f>
        <v>302</v>
      </c>
      <c r="E48" s="23">
        <f>SUM(E47)</f>
        <v>122</v>
      </c>
      <c r="F48" s="23">
        <f>SUM(F47)</f>
        <v>1608</v>
      </c>
      <c r="G48" s="23">
        <f t="shared" ref="G48:H48" si="5">SUM(G47:G47)</f>
        <v>6</v>
      </c>
      <c r="H48" s="23">
        <f t="shared" si="5"/>
        <v>6</v>
      </c>
    </row>
    <row r="49" spans="1:8" x14ac:dyDescent="0.25">
      <c r="A49" s="19" t="s">
        <v>56</v>
      </c>
      <c r="B49" s="19"/>
      <c r="C49" s="19"/>
      <c r="D49" s="19"/>
      <c r="E49" s="19"/>
      <c r="F49" s="19"/>
      <c r="G49" s="19"/>
      <c r="H49" s="19"/>
    </row>
    <row r="50" spans="1:8" x14ac:dyDescent="0.25">
      <c r="A50" s="20">
        <v>37</v>
      </c>
      <c r="B50" s="21" t="s">
        <v>57</v>
      </c>
      <c r="C50" s="22">
        <v>205</v>
      </c>
      <c r="D50" s="22">
        <v>170</v>
      </c>
      <c r="E50" s="22">
        <v>89</v>
      </c>
      <c r="F50" s="22">
        <f>C50+D50+E50</f>
        <v>464</v>
      </c>
      <c r="G50" s="22">
        <v>24</v>
      </c>
      <c r="H50" s="22">
        <v>15</v>
      </c>
    </row>
    <row r="51" spans="1:8" x14ac:dyDescent="0.25">
      <c r="A51" s="20">
        <v>38</v>
      </c>
      <c r="B51" s="21" t="s">
        <v>58</v>
      </c>
      <c r="C51" s="22">
        <v>18</v>
      </c>
      <c r="D51" s="22">
        <v>38</v>
      </c>
      <c r="E51" s="22">
        <v>68</v>
      </c>
      <c r="F51" s="22">
        <f>C51+D51+E51</f>
        <v>124</v>
      </c>
      <c r="G51" s="22">
        <v>0</v>
      </c>
      <c r="H51" s="22">
        <v>0</v>
      </c>
    </row>
    <row r="52" spans="1:8" x14ac:dyDescent="0.25">
      <c r="A52" s="23" t="s">
        <v>59</v>
      </c>
      <c r="B52" s="24" t="s">
        <v>26</v>
      </c>
      <c r="C52" s="23">
        <f>SUM(C50:C51)</f>
        <v>223</v>
      </c>
      <c r="D52" s="23">
        <f t="shared" ref="D52:H52" si="6">SUM(D50:D51)</f>
        <v>208</v>
      </c>
      <c r="E52" s="23">
        <f t="shared" si="6"/>
        <v>157</v>
      </c>
      <c r="F52" s="23">
        <f t="shared" si="6"/>
        <v>588</v>
      </c>
      <c r="G52" s="23">
        <f t="shared" si="6"/>
        <v>24</v>
      </c>
      <c r="H52" s="23">
        <f t="shared" si="6"/>
        <v>15</v>
      </c>
    </row>
    <row r="53" spans="1:8" x14ac:dyDescent="0.25">
      <c r="A53" s="19" t="s">
        <v>60</v>
      </c>
      <c r="B53" s="19"/>
      <c r="C53" s="19"/>
      <c r="D53" s="19"/>
      <c r="E53" s="19"/>
      <c r="F53" s="19"/>
      <c r="G53" s="19"/>
      <c r="H53" s="19"/>
    </row>
    <row r="54" spans="1:8" x14ac:dyDescent="0.25">
      <c r="A54" s="20">
        <v>39</v>
      </c>
      <c r="B54" s="21" t="s">
        <v>61</v>
      </c>
      <c r="C54" s="22">
        <v>90</v>
      </c>
      <c r="D54" s="22">
        <v>168</v>
      </c>
      <c r="E54" s="22">
        <v>97</v>
      </c>
      <c r="F54" s="22">
        <f>+E54+D54+C54</f>
        <v>355</v>
      </c>
      <c r="G54" s="22">
        <v>183</v>
      </c>
      <c r="H54" s="22">
        <v>173</v>
      </c>
    </row>
    <row r="55" spans="1:8" x14ac:dyDescent="0.25">
      <c r="A55" s="20">
        <v>40</v>
      </c>
      <c r="B55" s="21" t="s">
        <v>62</v>
      </c>
      <c r="C55" s="22">
        <v>3</v>
      </c>
      <c r="D55" s="22">
        <v>33</v>
      </c>
      <c r="E55" s="22">
        <v>44</v>
      </c>
      <c r="F55" s="22">
        <f t="shared" ref="F55:F60" si="7">+E55+D55+C55</f>
        <v>80</v>
      </c>
      <c r="G55" s="22">
        <v>32</v>
      </c>
      <c r="H55" s="22">
        <v>26</v>
      </c>
    </row>
    <row r="56" spans="1:8" x14ac:dyDescent="0.25">
      <c r="A56" s="20">
        <v>41</v>
      </c>
      <c r="B56" s="21" t="s">
        <v>63</v>
      </c>
      <c r="C56" s="22">
        <v>8</v>
      </c>
      <c r="D56" s="22">
        <v>6</v>
      </c>
      <c r="E56" s="22">
        <v>15</v>
      </c>
      <c r="F56" s="22">
        <f t="shared" si="7"/>
        <v>29</v>
      </c>
      <c r="G56" s="22">
        <v>3</v>
      </c>
      <c r="H56" s="22">
        <v>3</v>
      </c>
    </row>
    <row r="57" spans="1:8" x14ac:dyDescent="0.25">
      <c r="A57" s="20">
        <v>42</v>
      </c>
      <c r="B57" s="21" t="s">
        <v>64</v>
      </c>
      <c r="C57" s="22">
        <v>15</v>
      </c>
      <c r="D57" s="22">
        <v>6</v>
      </c>
      <c r="E57" s="22">
        <v>18</v>
      </c>
      <c r="F57" s="22">
        <f t="shared" si="7"/>
        <v>39</v>
      </c>
      <c r="G57" s="22">
        <v>29</v>
      </c>
      <c r="H57" s="22">
        <v>28</v>
      </c>
    </row>
    <row r="58" spans="1:8" x14ac:dyDescent="0.25">
      <c r="A58" s="20">
        <v>43</v>
      </c>
      <c r="B58" s="21" t="s">
        <v>65</v>
      </c>
      <c r="C58" s="22">
        <v>0</v>
      </c>
      <c r="D58" s="22">
        <v>13</v>
      </c>
      <c r="E58" s="22">
        <v>16</v>
      </c>
      <c r="F58" s="22">
        <f t="shared" si="7"/>
        <v>29</v>
      </c>
      <c r="G58" s="22">
        <v>12</v>
      </c>
      <c r="H58" s="22">
        <v>12</v>
      </c>
    </row>
    <row r="59" spans="1:8" x14ac:dyDescent="0.25">
      <c r="A59" s="20">
        <v>44</v>
      </c>
      <c r="B59" s="21" t="s">
        <v>66</v>
      </c>
      <c r="C59" s="22">
        <v>0</v>
      </c>
      <c r="D59" s="22">
        <v>1</v>
      </c>
      <c r="E59" s="22">
        <v>4</v>
      </c>
      <c r="F59" s="22">
        <f t="shared" si="7"/>
        <v>5</v>
      </c>
      <c r="G59" s="22">
        <v>5</v>
      </c>
      <c r="H59" s="22">
        <v>3</v>
      </c>
    </row>
    <row r="60" spans="1:8" x14ac:dyDescent="0.25">
      <c r="A60" s="20">
        <v>45</v>
      </c>
      <c r="B60" s="21" t="s">
        <v>67</v>
      </c>
      <c r="C60" s="22">
        <v>11</v>
      </c>
      <c r="D60" s="22">
        <v>0</v>
      </c>
      <c r="E60" s="22">
        <v>4</v>
      </c>
      <c r="F60" s="22">
        <f t="shared" si="7"/>
        <v>15</v>
      </c>
      <c r="G60" s="22">
        <v>3</v>
      </c>
      <c r="H60" s="22">
        <v>3</v>
      </c>
    </row>
    <row r="61" spans="1:8" x14ac:dyDescent="0.25">
      <c r="A61" s="20">
        <v>46</v>
      </c>
      <c r="B61" s="21" t="s">
        <v>68</v>
      </c>
      <c r="C61" s="22">
        <v>0</v>
      </c>
      <c r="D61" s="22">
        <v>1</v>
      </c>
      <c r="E61" s="22">
        <v>1</v>
      </c>
      <c r="F61" s="22">
        <f>+E61+D61+C61</f>
        <v>2</v>
      </c>
      <c r="G61" s="22">
        <v>0</v>
      </c>
      <c r="H61" s="22">
        <v>0</v>
      </c>
    </row>
    <row r="62" spans="1:8" x14ac:dyDescent="0.25">
      <c r="A62" s="20">
        <v>47</v>
      </c>
      <c r="B62" s="21" t="s">
        <v>69</v>
      </c>
      <c r="C62" s="22">
        <v>0</v>
      </c>
      <c r="D62" s="22">
        <v>4</v>
      </c>
      <c r="E62" s="22">
        <v>7</v>
      </c>
      <c r="F62" s="22">
        <f t="shared" ref="F62:F63" si="8">+E62+D62+C62</f>
        <v>11</v>
      </c>
      <c r="G62" s="22">
        <v>5</v>
      </c>
      <c r="H62" s="22">
        <v>5</v>
      </c>
    </row>
    <row r="63" spans="1:8" x14ac:dyDescent="0.25">
      <c r="A63" s="20">
        <v>48</v>
      </c>
      <c r="B63" s="21" t="s">
        <v>70</v>
      </c>
      <c r="C63" s="22">
        <v>4</v>
      </c>
      <c r="D63" s="22">
        <v>22</v>
      </c>
      <c r="E63" s="22">
        <v>13</v>
      </c>
      <c r="F63" s="22">
        <f t="shared" si="8"/>
        <v>39</v>
      </c>
      <c r="G63" s="22">
        <v>0</v>
      </c>
      <c r="H63" s="22">
        <v>0</v>
      </c>
    </row>
    <row r="64" spans="1:8" x14ac:dyDescent="0.25">
      <c r="A64" s="26" t="s">
        <v>71</v>
      </c>
      <c r="B64" s="27" t="s">
        <v>26</v>
      </c>
      <c r="C64" s="23">
        <f>SUM(C54:C63)</f>
        <v>131</v>
      </c>
      <c r="D64" s="23">
        <f t="shared" ref="D64:H64" si="9">SUM(D54:D63)</f>
        <v>254</v>
      </c>
      <c r="E64" s="23">
        <f t="shared" si="9"/>
        <v>219</v>
      </c>
      <c r="F64" s="23">
        <f t="shared" si="9"/>
        <v>604</v>
      </c>
      <c r="G64" s="23">
        <f t="shared" si="9"/>
        <v>272</v>
      </c>
      <c r="H64" s="23">
        <f t="shared" si="9"/>
        <v>253</v>
      </c>
    </row>
    <row r="65" spans="1:8" x14ac:dyDescent="0.25">
      <c r="A65" s="28"/>
      <c r="B65" s="29" t="s">
        <v>72</v>
      </c>
      <c r="C65" s="26">
        <f t="shared" ref="C65:H65" si="10">+C64+C52+C48+C45</f>
        <v>3454</v>
      </c>
      <c r="D65" s="26">
        <f t="shared" si="10"/>
        <v>2687</v>
      </c>
      <c r="E65" s="26">
        <f t="shared" si="10"/>
        <v>3179</v>
      </c>
      <c r="F65" s="26">
        <f t="shared" si="10"/>
        <v>9320</v>
      </c>
      <c r="G65" s="26">
        <f t="shared" si="10"/>
        <v>8395</v>
      </c>
      <c r="H65" s="26">
        <f t="shared" si="10"/>
        <v>6203</v>
      </c>
    </row>
  </sheetData>
  <mergeCells count="9">
    <mergeCell ref="A46:H46"/>
    <mergeCell ref="A49:H49"/>
    <mergeCell ref="A53:H53"/>
    <mergeCell ref="A1:H1"/>
    <mergeCell ref="A2:H2"/>
    <mergeCell ref="A3:H3"/>
    <mergeCell ref="A4:H4"/>
    <mergeCell ref="A7:H7"/>
    <mergeCell ref="A21:H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DA25-43ED-43D3-B947-FBCEC5EA69D0}">
  <dimension ref="A1:P67"/>
  <sheetViews>
    <sheetView topLeftCell="A4" workbookViewId="0">
      <selection activeCell="S20" sqref="S20"/>
    </sheetView>
  </sheetViews>
  <sheetFormatPr defaultRowHeight="15" x14ac:dyDescent="0.25"/>
  <cols>
    <col min="2" max="2" width="37.28515625" bestFit="1" customWidth="1"/>
    <col min="6" max="6" width="10.140625" bestFit="1" customWidth="1"/>
    <col min="10" max="10" width="10.140625" bestFit="1" customWidth="1"/>
    <col min="14" max="14" width="10.140625" bestFit="1" customWidth="1"/>
  </cols>
  <sheetData>
    <row r="1" spans="1:16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x14ac:dyDescent="0.2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x14ac:dyDescent="0.25">
      <c r="A3" s="83" t="s">
        <v>181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x14ac:dyDescent="0.25">
      <c r="A4" s="82" t="s">
        <v>276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6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4" t="s">
        <v>182</v>
      </c>
      <c r="M5" s="74"/>
      <c r="N5" s="71"/>
      <c r="O5" s="74" t="s">
        <v>202</v>
      </c>
      <c r="P5" s="74"/>
    </row>
    <row r="6" spans="1:16" ht="15" customHeight="1" x14ac:dyDescent="0.25">
      <c r="A6" s="86" t="s">
        <v>4</v>
      </c>
      <c r="B6" s="86" t="s">
        <v>5</v>
      </c>
      <c r="C6" s="86" t="s">
        <v>131</v>
      </c>
      <c r="D6" s="86"/>
      <c r="E6" s="86" t="s">
        <v>183</v>
      </c>
      <c r="F6" s="86"/>
      <c r="G6" s="86"/>
      <c r="H6" s="86"/>
      <c r="I6" s="86"/>
      <c r="J6" s="86"/>
      <c r="K6" s="86" t="s">
        <v>175</v>
      </c>
      <c r="L6" s="86"/>
      <c r="M6" s="86" t="s">
        <v>184</v>
      </c>
      <c r="N6" s="86"/>
      <c r="O6" s="86" t="s">
        <v>185</v>
      </c>
      <c r="P6" s="86"/>
    </row>
    <row r="7" spans="1:16" ht="15" customHeight="1" x14ac:dyDescent="0.25">
      <c r="A7" s="86"/>
      <c r="B7" s="86"/>
      <c r="C7" s="86"/>
      <c r="D7" s="86"/>
      <c r="E7" s="86" t="s">
        <v>186</v>
      </c>
      <c r="F7" s="86"/>
      <c r="G7" s="86" t="s">
        <v>187</v>
      </c>
      <c r="H7" s="86"/>
      <c r="I7" s="86" t="s">
        <v>166</v>
      </c>
      <c r="J7" s="86"/>
      <c r="K7" s="86"/>
      <c r="L7" s="86"/>
      <c r="M7" s="86"/>
      <c r="N7" s="86"/>
      <c r="O7" s="86"/>
      <c r="P7" s="86"/>
    </row>
    <row r="8" spans="1:16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</row>
    <row r="9" spans="1:16" x14ac:dyDescent="0.25">
      <c r="A9" s="86"/>
      <c r="B9" s="86"/>
      <c r="C9" s="63" t="s">
        <v>138</v>
      </c>
      <c r="D9" s="63" t="s">
        <v>139</v>
      </c>
      <c r="E9" s="63" t="s">
        <v>138</v>
      </c>
      <c r="F9" s="63" t="s">
        <v>139</v>
      </c>
      <c r="G9" s="63" t="s">
        <v>138</v>
      </c>
      <c r="H9" s="63" t="s">
        <v>139</v>
      </c>
      <c r="I9" s="63" t="s">
        <v>138</v>
      </c>
      <c r="J9" s="63" t="s">
        <v>139</v>
      </c>
      <c r="K9" s="63" t="s">
        <v>138</v>
      </c>
      <c r="L9" s="63" t="s">
        <v>139</v>
      </c>
      <c r="M9" s="63" t="s">
        <v>138</v>
      </c>
      <c r="N9" s="63" t="s">
        <v>139</v>
      </c>
      <c r="O9" s="63" t="s">
        <v>138</v>
      </c>
      <c r="P9" s="63" t="s">
        <v>139</v>
      </c>
    </row>
    <row r="10" spans="1:16" x14ac:dyDescent="0.25">
      <c r="A10" s="85" t="s">
        <v>188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</row>
    <row r="11" spans="1:16" x14ac:dyDescent="0.25">
      <c r="A11" s="50">
        <v>1</v>
      </c>
      <c r="B11" s="87" t="s">
        <v>13</v>
      </c>
      <c r="C11" s="64">
        <f>'[4]ACP BANK AGRI'!O11</f>
        <v>278480</v>
      </c>
      <c r="D11" s="64">
        <f>'[4]ACP BANK AGRI'!P11</f>
        <v>754886</v>
      </c>
      <c r="E11" s="64">
        <f>I11-G11</f>
        <v>53631</v>
      </c>
      <c r="F11" s="64">
        <f>J11-H11</f>
        <v>862746</v>
      </c>
      <c r="G11" s="64">
        <f>'[4]ACP BANK MSME'!G11+'[4]ACP BANK MSME'!I11</f>
        <v>161</v>
      </c>
      <c r="H11" s="64">
        <f>'[4]ACP BANK MSME'!H11+'[4]ACP BANK MSME'!J11</f>
        <v>141243</v>
      </c>
      <c r="I11" s="64">
        <f>'[4]ACP BANK MSME'!K11</f>
        <v>53792</v>
      </c>
      <c r="J11" s="64">
        <f>'[4]ACP BANK MSME'!L11</f>
        <v>1003989</v>
      </c>
      <c r="K11" s="64">
        <f>'[4]ACP BANK OPS '!O10</f>
        <v>7521</v>
      </c>
      <c r="L11" s="64">
        <f>'[4]ACP BANK OPS '!P10</f>
        <v>27375</v>
      </c>
      <c r="M11" s="64">
        <f t="shared" ref="M11:N22" si="0">C11+I11+K11</f>
        <v>339793</v>
      </c>
      <c r="N11" s="64">
        <f t="shared" si="0"/>
        <v>1786250</v>
      </c>
      <c r="O11" s="64">
        <f>'[4]ACP BANK OPS '!Q10</f>
        <v>264633</v>
      </c>
      <c r="P11" s="64">
        <f>'[4]ACP BANK OPS '!R10</f>
        <v>628319</v>
      </c>
    </row>
    <row r="12" spans="1:16" x14ac:dyDescent="0.25">
      <c r="A12" s="50">
        <v>2</v>
      </c>
      <c r="B12" s="87" t="s">
        <v>14</v>
      </c>
      <c r="C12" s="64">
        <f>'[4]ACP BANK AGRI'!O12</f>
        <v>42260</v>
      </c>
      <c r="D12" s="64">
        <f>'[4]ACP BANK AGRI'!P12</f>
        <v>108676</v>
      </c>
      <c r="E12" s="64">
        <f t="shared" ref="E12:F22" si="1">I12-G12</f>
        <v>7269</v>
      </c>
      <c r="F12" s="64">
        <f t="shared" si="1"/>
        <v>108818</v>
      </c>
      <c r="G12" s="64">
        <f>'[4]ACP BANK MSME'!G12+'[4]ACP BANK MSME'!I12</f>
        <v>163</v>
      </c>
      <c r="H12" s="64">
        <f>'[4]ACP BANK MSME'!H12+'[4]ACP BANK MSME'!J12</f>
        <v>13885</v>
      </c>
      <c r="I12" s="64">
        <f>'[4]ACP BANK MSME'!K12</f>
        <v>7432</v>
      </c>
      <c r="J12" s="64">
        <f>'[4]ACP BANK MSME'!L12</f>
        <v>122703</v>
      </c>
      <c r="K12" s="64">
        <f>'[4]ACP BANK OPS '!O11</f>
        <v>576</v>
      </c>
      <c r="L12" s="64">
        <f>'[4]ACP BANK OPS '!P11</f>
        <v>4101</v>
      </c>
      <c r="M12" s="64">
        <f t="shared" si="0"/>
        <v>50268</v>
      </c>
      <c r="N12" s="64">
        <f t="shared" si="0"/>
        <v>235480</v>
      </c>
      <c r="O12" s="64">
        <f>'[4]ACP BANK OPS '!Q11</f>
        <v>38253</v>
      </c>
      <c r="P12" s="64">
        <f>'[4]ACP BANK OPS '!R11</f>
        <v>90626</v>
      </c>
    </row>
    <row r="13" spans="1:16" x14ac:dyDescent="0.25">
      <c r="A13" s="50">
        <v>3</v>
      </c>
      <c r="B13" s="87" t="s">
        <v>15</v>
      </c>
      <c r="C13" s="64">
        <f>'[4]ACP BANK AGRI'!O13</f>
        <v>2798</v>
      </c>
      <c r="D13" s="64">
        <f>'[4]ACP BANK AGRI'!P13</f>
        <v>15092</v>
      </c>
      <c r="E13" s="64">
        <f t="shared" si="1"/>
        <v>790</v>
      </c>
      <c r="F13" s="64">
        <f t="shared" si="1"/>
        <v>13033</v>
      </c>
      <c r="G13" s="64">
        <f>'[4]ACP BANK MSME'!G13+'[4]ACP BANK MSME'!I13</f>
        <v>5</v>
      </c>
      <c r="H13" s="64">
        <f>'[4]ACP BANK MSME'!H13+'[4]ACP BANK MSME'!J13</f>
        <v>1929</v>
      </c>
      <c r="I13" s="64">
        <f>'[4]ACP BANK MSME'!K13</f>
        <v>795</v>
      </c>
      <c r="J13" s="64">
        <f>'[4]ACP BANK MSME'!L13</f>
        <v>14962</v>
      </c>
      <c r="K13" s="64">
        <f>'[4]ACP BANK OPS '!O12</f>
        <v>433</v>
      </c>
      <c r="L13" s="64">
        <f>'[4]ACP BANK OPS '!P12</f>
        <v>2144</v>
      </c>
      <c r="M13" s="64">
        <f t="shared" si="0"/>
        <v>4026</v>
      </c>
      <c r="N13" s="64">
        <f t="shared" si="0"/>
        <v>32198</v>
      </c>
      <c r="O13" s="64">
        <f>'[4]ACP BANK OPS '!Q12</f>
        <v>1870</v>
      </c>
      <c r="P13" s="64">
        <f>'[4]ACP BANK OPS '!R12</f>
        <v>6491</v>
      </c>
    </row>
    <row r="14" spans="1:16" x14ac:dyDescent="0.25">
      <c r="A14" s="50">
        <v>4</v>
      </c>
      <c r="B14" s="87" t="s">
        <v>16</v>
      </c>
      <c r="C14" s="64">
        <f>'[4]ACP BANK AGRI'!O14</f>
        <v>20879</v>
      </c>
      <c r="D14" s="64">
        <f>'[4]ACP BANK AGRI'!P14</f>
        <v>73800</v>
      </c>
      <c r="E14" s="64">
        <f t="shared" si="1"/>
        <v>4861</v>
      </c>
      <c r="F14" s="64">
        <f t="shared" si="1"/>
        <v>102746</v>
      </c>
      <c r="G14" s="64">
        <f>'[4]ACP BANK MSME'!G14+'[4]ACP BANK MSME'!I14</f>
        <v>38</v>
      </c>
      <c r="H14" s="64">
        <f>'[4]ACP BANK MSME'!H14+'[4]ACP BANK MSME'!J14</f>
        <v>16875</v>
      </c>
      <c r="I14" s="64">
        <f>'[4]ACP BANK MSME'!K14</f>
        <v>4899</v>
      </c>
      <c r="J14" s="64">
        <f>'[4]ACP BANK MSME'!L14</f>
        <v>119621</v>
      </c>
      <c r="K14" s="64">
        <f>'[4]ACP BANK OPS '!O13</f>
        <v>2654</v>
      </c>
      <c r="L14" s="64">
        <f>'[4]ACP BANK OPS '!P13</f>
        <v>7255</v>
      </c>
      <c r="M14" s="64">
        <f t="shared" si="0"/>
        <v>28432</v>
      </c>
      <c r="N14" s="64">
        <f t="shared" si="0"/>
        <v>200676</v>
      </c>
      <c r="O14" s="64">
        <f>'[4]ACP BANK OPS '!Q13</f>
        <v>20962</v>
      </c>
      <c r="P14" s="64">
        <f>'[4]ACP BANK OPS '!R13</f>
        <v>64813</v>
      </c>
    </row>
    <row r="15" spans="1:16" x14ac:dyDescent="0.25">
      <c r="A15" s="50">
        <v>5</v>
      </c>
      <c r="B15" s="87" t="s">
        <v>17</v>
      </c>
      <c r="C15" s="64">
        <f>'[4]ACP BANK AGRI'!O15</f>
        <v>57407</v>
      </c>
      <c r="D15" s="64">
        <f>'[4]ACP BANK AGRI'!P15</f>
        <v>134308</v>
      </c>
      <c r="E15" s="64">
        <f t="shared" si="1"/>
        <v>7355</v>
      </c>
      <c r="F15" s="64">
        <f t="shared" si="1"/>
        <v>117967</v>
      </c>
      <c r="G15" s="64">
        <f>'[4]ACP BANK MSME'!G15+'[4]ACP BANK MSME'!I15</f>
        <v>46</v>
      </c>
      <c r="H15" s="64">
        <f>'[4]ACP BANK MSME'!H15+'[4]ACP BANK MSME'!J15</f>
        <v>18041</v>
      </c>
      <c r="I15" s="64">
        <f>'[4]ACP BANK MSME'!K15</f>
        <v>7401</v>
      </c>
      <c r="J15" s="64">
        <f>'[4]ACP BANK MSME'!L15</f>
        <v>136008</v>
      </c>
      <c r="K15" s="64">
        <f>'[4]ACP BANK OPS '!O14</f>
        <v>1111</v>
      </c>
      <c r="L15" s="64">
        <f>'[4]ACP BANK OPS '!P14</f>
        <v>5057</v>
      </c>
      <c r="M15" s="64">
        <f t="shared" si="0"/>
        <v>65919</v>
      </c>
      <c r="N15" s="64">
        <f t="shared" si="0"/>
        <v>275373</v>
      </c>
      <c r="O15" s="64">
        <f>'[4]ACP BANK OPS '!Q14</f>
        <v>26781</v>
      </c>
      <c r="P15" s="64">
        <f>'[4]ACP BANK OPS '!R14</f>
        <v>68739</v>
      </c>
    </row>
    <row r="16" spans="1:16" x14ac:dyDescent="0.25">
      <c r="A16" s="50">
        <v>6</v>
      </c>
      <c r="B16" s="87" t="s">
        <v>18</v>
      </c>
      <c r="C16" s="64">
        <f>'[4]ACP BANK AGRI'!O16</f>
        <v>8660</v>
      </c>
      <c r="D16" s="64">
        <f>'[4]ACP BANK AGRI'!P16</f>
        <v>29369</v>
      </c>
      <c r="E16" s="64">
        <f t="shared" si="1"/>
        <v>3932</v>
      </c>
      <c r="F16" s="64">
        <f t="shared" si="1"/>
        <v>69665</v>
      </c>
      <c r="G16" s="64">
        <f>'[4]ACP BANK MSME'!G16+'[4]ACP BANK MSME'!I16</f>
        <v>69</v>
      </c>
      <c r="H16" s="64">
        <f>'[4]ACP BANK MSME'!H16+'[4]ACP BANK MSME'!J16</f>
        <v>51363</v>
      </c>
      <c r="I16" s="64">
        <f>'[4]ACP BANK MSME'!K16</f>
        <v>4001</v>
      </c>
      <c r="J16" s="64">
        <f>'[4]ACP BANK MSME'!L16</f>
        <v>121028</v>
      </c>
      <c r="K16" s="64">
        <f>'[4]ACP BANK OPS '!O15</f>
        <v>846</v>
      </c>
      <c r="L16" s="64">
        <f>'[4]ACP BANK OPS '!P15</f>
        <v>2745</v>
      </c>
      <c r="M16" s="64">
        <f t="shared" si="0"/>
        <v>13507</v>
      </c>
      <c r="N16" s="64">
        <f t="shared" si="0"/>
        <v>153142</v>
      </c>
      <c r="O16" s="64">
        <f>'[4]ACP BANK OPS '!Q15</f>
        <v>7910</v>
      </c>
      <c r="P16" s="64">
        <f>'[4]ACP BANK OPS '!R15</f>
        <v>16113</v>
      </c>
    </row>
    <row r="17" spans="1:16" x14ac:dyDescent="0.25">
      <c r="A17" s="50">
        <v>7</v>
      </c>
      <c r="B17" s="87" t="s">
        <v>19</v>
      </c>
      <c r="C17" s="64">
        <f>'[4]ACP BANK AGRI'!O17</f>
        <v>2975</v>
      </c>
      <c r="D17" s="64">
        <f>'[4]ACP BANK AGRI'!P17</f>
        <v>20555</v>
      </c>
      <c r="E17" s="64">
        <f t="shared" si="1"/>
        <v>1007</v>
      </c>
      <c r="F17" s="64">
        <f t="shared" si="1"/>
        <v>19307</v>
      </c>
      <c r="G17" s="64">
        <f>'[4]ACP BANK MSME'!G17+'[4]ACP BANK MSME'!I17</f>
        <v>1</v>
      </c>
      <c r="H17" s="64">
        <f>'[4]ACP BANK MSME'!H17+'[4]ACP BANK MSME'!J17</f>
        <v>4402</v>
      </c>
      <c r="I17" s="64">
        <f>'[4]ACP BANK MSME'!K17</f>
        <v>1008</v>
      </c>
      <c r="J17" s="64">
        <f>'[4]ACP BANK MSME'!L17</f>
        <v>23709</v>
      </c>
      <c r="K17" s="64">
        <f>'[4]ACP BANK OPS '!O16</f>
        <v>617</v>
      </c>
      <c r="L17" s="64">
        <f>'[4]ACP BANK OPS '!P16</f>
        <v>5536</v>
      </c>
      <c r="M17" s="64">
        <f t="shared" si="0"/>
        <v>4600</v>
      </c>
      <c r="N17" s="64">
        <f t="shared" si="0"/>
        <v>49800</v>
      </c>
      <c r="O17" s="64">
        <f>'[4]ACP BANK OPS '!Q16</f>
        <v>1300</v>
      </c>
      <c r="P17" s="64">
        <f>'[4]ACP BANK OPS '!R16</f>
        <v>4479</v>
      </c>
    </row>
    <row r="18" spans="1:16" x14ac:dyDescent="0.25">
      <c r="A18" s="50">
        <v>8</v>
      </c>
      <c r="B18" s="87" t="s">
        <v>20</v>
      </c>
      <c r="C18" s="64">
        <f>'[4]ACP BANK AGRI'!O18</f>
        <v>171523</v>
      </c>
      <c r="D18" s="64">
        <f>'[4]ACP BANK AGRI'!P18</f>
        <v>556174</v>
      </c>
      <c r="E18" s="64">
        <f t="shared" si="1"/>
        <v>11785</v>
      </c>
      <c r="F18" s="64">
        <f t="shared" si="1"/>
        <v>322061</v>
      </c>
      <c r="G18" s="64">
        <f>'[4]ACP BANK MSME'!G18+'[4]ACP BANK MSME'!I18</f>
        <v>112</v>
      </c>
      <c r="H18" s="64">
        <f>'[4]ACP BANK MSME'!H18+'[4]ACP BANK MSME'!J18</f>
        <v>52652</v>
      </c>
      <c r="I18" s="64">
        <f>'[4]ACP BANK MSME'!K18</f>
        <v>11897</v>
      </c>
      <c r="J18" s="64">
        <f>'[4]ACP BANK MSME'!L18</f>
        <v>374713</v>
      </c>
      <c r="K18" s="64">
        <f>'[4]ACP BANK OPS '!O17</f>
        <v>8887</v>
      </c>
      <c r="L18" s="64">
        <f>'[4]ACP BANK OPS '!P17</f>
        <v>27531</v>
      </c>
      <c r="M18" s="64">
        <f t="shared" si="0"/>
        <v>192307</v>
      </c>
      <c r="N18" s="64">
        <f t="shared" si="0"/>
        <v>958418</v>
      </c>
      <c r="O18" s="64">
        <f>'[4]ACP BANK OPS '!Q17</f>
        <v>165318</v>
      </c>
      <c r="P18" s="64">
        <f>'[4]ACP BANK OPS '!R17</f>
        <v>494930</v>
      </c>
    </row>
    <row r="19" spans="1:16" x14ac:dyDescent="0.25">
      <c r="A19" s="50">
        <v>9</v>
      </c>
      <c r="B19" s="87" t="s">
        <v>21</v>
      </c>
      <c r="C19" s="64">
        <f>'[4]ACP BANK AGRI'!O19</f>
        <v>3503</v>
      </c>
      <c r="D19" s="64">
        <f>'[4]ACP BANK AGRI'!P19</f>
        <v>12085</v>
      </c>
      <c r="E19" s="64">
        <f t="shared" si="1"/>
        <v>474</v>
      </c>
      <c r="F19" s="64">
        <f t="shared" si="1"/>
        <v>6161</v>
      </c>
      <c r="G19" s="64">
        <f>'[4]ACP BANK MSME'!G19+'[4]ACP BANK MSME'!I19</f>
        <v>0</v>
      </c>
      <c r="H19" s="64">
        <f>'[4]ACP BANK MSME'!H19+'[4]ACP BANK MSME'!J19</f>
        <v>0</v>
      </c>
      <c r="I19" s="64">
        <f>'[4]ACP BANK MSME'!K19</f>
        <v>474</v>
      </c>
      <c r="J19" s="64">
        <f>'[4]ACP BANK MSME'!L19</f>
        <v>6161</v>
      </c>
      <c r="K19" s="64">
        <f>'[4]ACP BANK OPS '!O18</f>
        <v>709</v>
      </c>
      <c r="L19" s="64">
        <f>'[4]ACP BANK OPS '!P18</f>
        <v>6614</v>
      </c>
      <c r="M19" s="64">
        <f t="shared" si="0"/>
        <v>4686</v>
      </c>
      <c r="N19" s="64">
        <f t="shared" si="0"/>
        <v>24860</v>
      </c>
      <c r="O19" s="64">
        <f>'[4]ACP BANK OPS '!Q18</f>
        <v>5061</v>
      </c>
      <c r="P19" s="64">
        <f>'[4]ACP BANK OPS '!R18</f>
        <v>17157</v>
      </c>
    </row>
    <row r="20" spans="1:16" x14ac:dyDescent="0.25">
      <c r="A20" s="50">
        <v>10</v>
      </c>
      <c r="B20" s="87" t="s">
        <v>22</v>
      </c>
      <c r="C20" s="64">
        <f>'[4]ACP BANK AGRI'!O20</f>
        <v>39925</v>
      </c>
      <c r="D20" s="64">
        <f>'[4]ACP BANK AGRI'!P20</f>
        <v>158191</v>
      </c>
      <c r="E20" s="64">
        <f t="shared" si="1"/>
        <v>9212</v>
      </c>
      <c r="F20" s="64">
        <f t="shared" si="1"/>
        <v>237269</v>
      </c>
      <c r="G20" s="64">
        <f>'[4]ACP BANK MSME'!G20+'[4]ACP BANK MSME'!I20</f>
        <v>76</v>
      </c>
      <c r="H20" s="64">
        <f>'[4]ACP BANK MSME'!H20+'[4]ACP BANK MSME'!J20</f>
        <v>67063</v>
      </c>
      <c r="I20" s="64">
        <f>'[4]ACP BANK MSME'!K20</f>
        <v>9288</v>
      </c>
      <c r="J20" s="64">
        <f>'[4]ACP BANK MSME'!L20</f>
        <v>304332</v>
      </c>
      <c r="K20" s="64">
        <f>'[4]ACP BANK OPS '!O19</f>
        <v>1249</v>
      </c>
      <c r="L20" s="64">
        <f>'[4]ACP BANK OPS '!P19</f>
        <v>4810</v>
      </c>
      <c r="M20" s="64">
        <f t="shared" si="0"/>
        <v>50462</v>
      </c>
      <c r="N20" s="64">
        <f t="shared" si="0"/>
        <v>467333</v>
      </c>
      <c r="O20" s="64">
        <f>'[4]ACP BANK OPS '!Q19</f>
        <v>36349</v>
      </c>
      <c r="P20" s="64">
        <f>'[4]ACP BANK OPS '!R19</f>
        <v>90893</v>
      </c>
    </row>
    <row r="21" spans="1:16" x14ac:dyDescent="0.25">
      <c r="A21" s="50">
        <v>11</v>
      </c>
      <c r="B21" s="87" t="s">
        <v>23</v>
      </c>
      <c r="C21" s="64">
        <f>'[4]ACP BANK AGRI'!O21</f>
        <v>53715</v>
      </c>
      <c r="D21" s="64">
        <f>'[4]ACP BANK AGRI'!P21</f>
        <v>103679</v>
      </c>
      <c r="E21" s="64">
        <f t="shared" si="1"/>
        <v>14326</v>
      </c>
      <c r="F21" s="64">
        <f t="shared" si="1"/>
        <v>224009</v>
      </c>
      <c r="G21" s="64">
        <f>'[4]ACP BANK MSME'!G21+'[4]ACP BANK MSME'!I21</f>
        <v>7</v>
      </c>
      <c r="H21" s="64">
        <f>'[4]ACP BANK MSME'!H21+'[4]ACP BANK MSME'!J21</f>
        <v>6210</v>
      </c>
      <c r="I21" s="64">
        <f>'[4]ACP BANK MSME'!K21</f>
        <v>14333</v>
      </c>
      <c r="J21" s="64">
        <f>'[4]ACP BANK MSME'!L21</f>
        <v>230219</v>
      </c>
      <c r="K21" s="64">
        <f>'[4]ACP BANK OPS '!O20</f>
        <v>2627</v>
      </c>
      <c r="L21" s="64">
        <f>'[4]ACP BANK OPS '!P20</f>
        <v>10910</v>
      </c>
      <c r="M21" s="64">
        <f t="shared" si="0"/>
        <v>70675</v>
      </c>
      <c r="N21" s="64">
        <f t="shared" si="0"/>
        <v>344808</v>
      </c>
      <c r="O21" s="64">
        <f>'[4]ACP BANK OPS '!Q20</f>
        <v>47633</v>
      </c>
      <c r="P21" s="64">
        <f>'[4]ACP BANK OPS '!R20</f>
        <v>66592</v>
      </c>
    </row>
    <row r="22" spans="1:16" x14ac:dyDescent="0.25">
      <c r="A22" s="50">
        <v>12</v>
      </c>
      <c r="B22" s="87" t="s">
        <v>24</v>
      </c>
      <c r="C22" s="64">
        <f>'[4]ACP BANK AGRI'!O22</f>
        <v>237892</v>
      </c>
      <c r="D22" s="64">
        <f>'[4]ACP BANK AGRI'!P22</f>
        <v>800900</v>
      </c>
      <c r="E22" s="64">
        <f t="shared" si="1"/>
        <v>47700</v>
      </c>
      <c r="F22" s="64">
        <f t="shared" si="1"/>
        <v>1136052</v>
      </c>
      <c r="G22" s="64">
        <f>'[4]ACP BANK MSME'!G22+'[4]ACP BANK MSME'!I22</f>
        <v>41608</v>
      </c>
      <c r="H22" s="64">
        <f>'[4]ACP BANK MSME'!H22+'[4]ACP BANK MSME'!J22</f>
        <v>381089</v>
      </c>
      <c r="I22" s="64">
        <f>'[4]ACP BANK MSME'!K22</f>
        <v>89308</v>
      </c>
      <c r="J22" s="64">
        <f>'[4]ACP BANK MSME'!L22</f>
        <v>1517141</v>
      </c>
      <c r="K22" s="64">
        <f>'[4]ACP BANK OPS '!O21</f>
        <v>50669</v>
      </c>
      <c r="L22" s="64">
        <f>'[4]ACP BANK OPS '!P21</f>
        <v>111414</v>
      </c>
      <c r="M22" s="64">
        <f t="shared" si="0"/>
        <v>377869</v>
      </c>
      <c r="N22" s="64">
        <f t="shared" si="0"/>
        <v>2429455</v>
      </c>
      <c r="O22" s="64">
        <f>'[4]ACP BANK OPS '!Q21</f>
        <v>175870</v>
      </c>
      <c r="P22" s="64">
        <f>'[4]ACP BANK OPS '!R21</f>
        <v>434968</v>
      </c>
    </row>
    <row r="23" spans="1:16" x14ac:dyDescent="0.25">
      <c r="A23" s="66" t="s">
        <v>25</v>
      </c>
      <c r="B23" s="88" t="s">
        <v>26</v>
      </c>
      <c r="C23" s="66">
        <f>SUM(C11:C22)</f>
        <v>920017</v>
      </c>
      <c r="D23" s="66">
        <f t="shared" ref="D23:P23" si="2">SUM(D11:D22)</f>
        <v>2767715</v>
      </c>
      <c r="E23" s="66">
        <f t="shared" si="2"/>
        <v>162342</v>
      </c>
      <c r="F23" s="66">
        <f t="shared" si="2"/>
        <v>3219834</v>
      </c>
      <c r="G23" s="66">
        <f t="shared" si="2"/>
        <v>42286</v>
      </c>
      <c r="H23" s="66">
        <f t="shared" si="2"/>
        <v>754752</v>
      </c>
      <c r="I23" s="66">
        <f t="shared" si="2"/>
        <v>204628</v>
      </c>
      <c r="J23" s="66">
        <f t="shared" si="2"/>
        <v>3974586</v>
      </c>
      <c r="K23" s="66">
        <f t="shared" si="2"/>
        <v>77899</v>
      </c>
      <c r="L23" s="66">
        <f t="shared" si="2"/>
        <v>215492</v>
      </c>
      <c r="M23" s="66">
        <f>SUM(M11:M22)</f>
        <v>1202544</v>
      </c>
      <c r="N23" s="66">
        <f t="shared" si="2"/>
        <v>6957793</v>
      </c>
      <c r="O23" s="66">
        <f t="shared" si="2"/>
        <v>791940</v>
      </c>
      <c r="P23" s="66">
        <f t="shared" si="2"/>
        <v>1984120</v>
      </c>
    </row>
    <row r="24" spans="1:16" x14ac:dyDescent="0.25">
      <c r="A24" s="85" t="s">
        <v>79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</row>
    <row r="25" spans="1:16" x14ac:dyDescent="0.25">
      <c r="A25" s="50">
        <v>13</v>
      </c>
      <c r="B25" s="87" t="s">
        <v>28</v>
      </c>
      <c r="C25" s="64">
        <f>'[4]ACP BANK AGRI'!O25</f>
        <v>49700</v>
      </c>
      <c r="D25" s="64">
        <f>'[4]ACP BANK AGRI'!P25</f>
        <v>302390</v>
      </c>
      <c r="E25" s="64">
        <f t="shared" ref="E25:F40" si="3">I25-G25</f>
        <v>8668</v>
      </c>
      <c r="F25" s="64">
        <f t="shared" si="3"/>
        <v>672540</v>
      </c>
      <c r="G25" s="64">
        <f>'[4]ACP BANK MSME'!G44+'[4]ACP BANK MSME'!I44</f>
        <v>265</v>
      </c>
      <c r="H25" s="64">
        <f>'[4]ACP BANK MSME'!H44+'[4]ACP BANK MSME'!J44</f>
        <v>170386</v>
      </c>
      <c r="I25" s="64">
        <f>'[4]ACP BANK MSME'!K44</f>
        <v>8933</v>
      </c>
      <c r="J25" s="64">
        <f>'[4]ACP BANK MSME'!L44</f>
        <v>842926</v>
      </c>
      <c r="K25" s="64">
        <f>'[4]ACP BANK OPS '!O24</f>
        <v>0</v>
      </c>
      <c r="L25" s="64">
        <f>'[4]ACP BANK OPS '!P43</f>
        <v>3237</v>
      </c>
      <c r="M25" s="64">
        <f t="shared" ref="M25:N40" si="4">C25+I25+K25</f>
        <v>58633</v>
      </c>
      <c r="N25" s="64">
        <f t="shared" si="4"/>
        <v>1148553</v>
      </c>
      <c r="O25" s="64">
        <f>'[4]ACP BANK OPS '!Q43</f>
        <v>35805</v>
      </c>
      <c r="P25" s="64">
        <f>'[4]ACP BANK OPS '!R43</f>
        <v>34187</v>
      </c>
    </row>
    <row r="26" spans="1:16" x14ac:dyDescent="0.25">
      <c r="A26" s="50">
        <v>14</v>
      </c>
      <c r="B26" s="87" t="s">
        <v>29</v>
      </c>
      <c r="C26" s="64">
        <f>'[4]ACP BANK AGRI'!O26</f>
        <v>8740</v>
      </c>
      <c r="D26" s="64">
        <f>'[4]ACP BANK AGRI'!P26</f>
        <v>27693</v>
      </c>
      <c r="E26" s="64">
        <f t="shared" si="3"/>
        <v>4666</v>
      </c>
      <c r="F26" s="64">
        <f t="shared" si="3"/>
        <v>12141</v>
      </c>
      <c r="G26" s="64">
        <f>'[4]ACP BANK MSME'!G40+'[4]ACP BANK MSME'!I40</f>
        <v>6</v>
      </c>
      <c r="H26" s="64">
        <f>'[4]ACP BANK MSME'!J40</f>
        <v>371</v>
      </c>
      <c r="I26" s="64">
        <f>'[4]ACP BANK MSME'!K40</f>
        <v>4672</v>
      </c>
      <c r="J26" s="64">
        <f>'[4]ACP BANK MSME'!L40</f>
        <v>12512</v>
      </c>
      <c r="K26" s="64">
        <f>'[4]ACP BANK OPS '!O25</f>
        <v>3</v>
      </c>
      <c r="L26" s="64">
        <f>'[4]ACP BANK OPS '!P39</f>
        <v>2047</v>
      </c>
      <c r="M26" s="64">
        <f t="shared" si="4"/>
        <v>13415</v>
      </c>
      <c r="N26" s="64">
        <f t="shared" si="4"/>
        <v>42252</v>
      </c>
      <c r="O26" s="64">
        <f>'[4]ACP BANK OPS '!Q39</f>
        <v>14706</v>
      </c>
      <c r="P26" s="64">
        <f>'[4]ACP BANK OPS '!R39</f>
        <v>13480</v>
      </c>
    </row>
    <row r="27" spans="1:16" x14ac:dyDescent="0.25">
      <c r="A27" s="50">
        <v>15</v>
      </c>
      <c r="B27" s="87" t="s">
        <v>30</v>
      </c>
      <c r="C27" s="64">
        <f>'[4]ACP BANK AGRI'!O27</f>
        <v>418</v>
      </c>
      <c r="D27" s="64">
        <f>'[4]ACP BANK AGRI'!P27</f>
        <v>2149</v>
      </c>
      <c r="E27" s="64">
        <f t="shared" si="3"/>
        <v>0</v>
      </c>
      <c r="F27" s="64">
        <f t="shared" si="3"/>
        <v>0</v>
      </c>
      <c r="G27" s="64">
        <f>'[4]ACP BANK MSME'!G25+'[4]ACP BANK MSME'!I25</f>
        <v>0</v>
      </c>
      <c r="H27" s="64">
        <f>'[4]ACP BANK MSME'!H25+'[4]ACP BANK MSME'!J25</f>
        <v>0</v>
      </c>
      <c r="I27" s="64">
        <f>'[4]ACP BANK MSME'!K25</f>
        <v>0</v>
      </c>
      <c r="J27" s="64">
        <f>'[4]ACP BANK MSME'!L25</f>
        <v>0</v>
      </c>
      <c r="K27" s="64">
        <f>'[4]ACP BANK OPS '!O26</f>
        <v>4</v>
      </c>
      <c r="L27" s="64">
        <f>'[4]ACP BANK OPS '!P24</f>
        <v>0</v>
      </c>
      <c r="M27" s="64">
        <f t="shared" si="4"/>
        <v>422</v>
      </c>
      <c r="N27" s="64">
        <f t="shared" si="4"/>
        <v>2149</v>
      </c>
      <c r="O27" s="64">
        <f>'[4]ACP BANK OPS '!Q24</f>
        <v>200</v>
      </c>
      <c r="P27" s="64">
        <f>'[4]ACP BANK OPS '!R24</f>
        <v>585</v>
      </c>
    </row>
    <row r="28" spans="1:16" x14ac:dyDescent="0.25">
      <c r="A28" s="50">
        <v>16</v>
      </c>
      <c r="B28" s="87" t="s">
        <v>31</v>
      </c>
      <c r="C28" s="64">
        <f>'[4]ACP BANK AGRI'!O28</f>
        <v>1</v>
      </c>
      <c r="D28" s="64">
        <f>'[4]ACP BANK AGRI'!P28</f>
        <v>115</v>
      </c>
      <c r="E28" s="64">
        <f t="shared" si="3"/>
        <v>70</v>
      </c>
      <c r="F28" s="64">
        <f t="shared" si="3"/>
        <v>10875</v>
      </c>
      <c r="G28" s="64">
        <f>'[4]ACP BANK MSME'!G29+'[4]ACP BANK MSME'!I29</f>
        <v>0</v>
      </c>
      <c r="H28" s="64">
        <f>'[4]ACP BANK MSME'!H29+'[4]ACP BANK MSME'!J29</f>
        <v>0</v>
      </c>
      <c r="I28" s="64">
        <f>'[4]ACP BANK MSME'!K29</f>
        <v>70</v>
      </c>
      <c r="J28" s="64">
        <f>'[4]ACP BANK MSME'!L29</f>
        <v>10875</v>
      </c>
      <c r="K28" s="64">
        <f>'[4]ACP BANK OPS '!O27</f>
        <v>26</v>
      </c>
      <c r="L28" s="64">
        <f>'[4]ACP BANK OPS '!P28</f>
        <v>692</v>
      </c>
      <c r="M28" s="64">
        <f t="shared" si="4"/>
        <v>97</v>
      </c>
      <c r="N28" s="64">
        <f t="shared" si="4"/>
        <v>11682</v>
      </c>
      <c r="O28" s="64">
        <f>'[4]ACP BANK OPS '!Q28</f>
        <v>0</v>
      </c>
      <c r="P28" s="64">
        <f>'[4]ACP BANK OPS '!R28</f>
        <v>0</v>
      </c>
    </row>
    <row r="29" spans="1:16" x14ac:dyDescent="0.25">
      <c r="A29" s="50">
        <v>17</v>
      </c>
      <c r="B29" s="87" t="s">
        <v>32</v>
      </c>
      <c r="C29" s="64">
        <f>'[4]ACP BANK AGRI'!O29</f>
        <v>13977</v>
      </c>
      <c r="D29" s="64">
        <f>'[4]ACP BANK AGRI'!P29</f>
        <v>22389</v>
      </c>
      <c r="E29" s="64">
        <f t="shared" si="3"/>
        <v>166</v>
      </c>
      <c r="F29" s="64">
        <f t="shared" si="3"/>
        <v>4448</v>
      </c>
      <c r="G29" s="64">
        <f>'[4]ACP BANK MSME'!G46+'[4]ACP BANK MSME'!I46</f>
        <v>0</v>
      </c>
      <c r="H29" s="64">
        <f>'[4]ACP BANK MSME'!H46+'[4]ACP BANK MSME'!J46</f>
        <v>0</v>
      </c>
      <c r="I29" s="64">
        <f>'[4]ACP BANK MSME'!K46</f>
        <v>166</v>
      </c>
      <c r="J29" s="64">
        <f>'[4]ACP BANK MSME'!L46</f>
        <v>4448</v>
      </c>
      <c r="K29" s="64">
        <f>'[4]ACP BANK OPS '!O28</f>
        <v>3</v>
      </c>
      <c r="L29" s="64">
        <f>'[4]ACP BANK OPS '!P45</f>
        <v>4856</v>
      </c>
      <c r="M29" s="64">
        <f t="shared" si="4"/>
        <v>14146</v>
      </c>
      <c r="N29" s="64">
        <f t="shared" si="4"/>
        <v>31693</v>
      </c>
      <c r="O29" s="64">
        <f>'[4]ACP BANK OPS '!Q45</f>
        <v>7197</v>
      </c>
      <c r="P29" s="64">
        <f>'[4]ACP BANK OPS '!R45</f>
        <v>9303</v>
      </c>
    </row>
    <row r="30" spans="1:16" x14ac:dyDescent="0.25">
      <c r="A30" s="50">
        <v>18</v>
      </c>
      <c r="B30" s="87" t="s">
        <v>33</v>
      </c>
      <c r="C30" s="64">
        <f>'[4]ACP BANK AGRI'!O30</f>
        <v>0</v>
      </c>
      <c r="D30" s="64">
        <f>'[4]ACP BANK AGRI'!P30</f>
        <v>0</v>
      </c>
      <c r="E30" s="64">
        <f t="shared" si="3"/>
        <v>0</v>
      </c>
      <c r="F30" s="64">
        <f t="shared" si="3"/>
        <v>0</v>
      </c>
      <c r="G30" s="64">
        <f>'[4]ACP BANK MSME'!G30+'[4]ACP BANK MSME'!I30</f>
        <v>0</v>
      </c>
      <c r="H30" s="64">
        <f>'[4]ACP BANK MSME'!H30+'[4]ACP BANK MSME'!J30</f>
        <v>0</v>
      </c>
      <c r="I30" s="64">
        <f>'[4]ACP BANK MSME'!K30</f>
        <v>0</v>
      </c>
      <c r="J30" s="64">
        <f>'[4]ACP BANK MSME'!L30</f>
        <v>0</v>
      </c>
      <c r="K30" s="64">
        <f>'[4]ACP BANK OPS '!O29</f>
        <v>2</v>
      </c>
      <c r="L30" s="64">
        <f>'[4]ACP BANK OPS '!P29</f>
        <v>25</v>
      </c>
      <c r="M30" s="64">
        <f t="shared" si="4"/>
        <v>2</v>
      </c>
      <c r="N30" s="64">
        <f t="shared" si="4"/>
        <v>25</v>
      </c>
      <c r="O30" s="64">
        <f>'[4]ACP BANK OPS '!Q29</f>
        <v>0</v>
      </c>
      <c r="P30" s="64">
        <f>'[4]ACP BANK OPS '!R29</f>
        <v>0</v>
      </c>
    </row>
    <row r="31" spans="1:16" x14ac:dyDescent="0.25">
      <c r="A31" s="50">
        <v>19</v>
      </c>
      <c r="B31" s="87" t="s">
        <v>34</v>
      </c>
      <c r="C31" s="64">
        <f>'[4]ACP BANK AGRI'!O31</f>
        <v>236</v>
      </c>
      <c r="D31" s="64">
        <f>'[4]ACP BANK AGRI'!P31</f>
        <v>1465</v>
      </c>
      <c r="E31" s="64">
        <f t="shared" si="3"/>
        <v>209</v>
      </c>
      <c r="F31" s="64">
        <f t="shared" si="3"/>
        <v>11504</v>
      </c>
      <c r="G31" s="64">
        <f>'[4]ACP BANK MSME'!G26+'[4]ACP BANK MSME'!I26</f>
        <v>66</v>
      </c>
      <c r="H31" s="64">
        <f>'[4]ACP BANK MSME'!H26+'[4]ACP BANK MSME'!J26</f>
        <v>16728</v>
      </c>
      <c r="I31" s="64">
        <f>'[4]ACP BANK MSME'!K26</f>
        <v>275</v>
      </c>
      <c r="J31" s="64">
        <f>'[4]ACP BANK MSME'!L26</f>
        <v>28232</v>
      </c>
      <c r="K31" s="64">
        <f>'[4]ACP BANK OPS '!O30</f>
        <v>38</v>
      </c>
      <c r="L31" s="64">
        <f>'[4]ACP BANK OPS '!P25</f>
        <v>21</v>
      </c>
      <c r="M31" s="64">
        <f t="shared" si="4"/>
        <v>549</v>
      </c>
      <c r="N31" s="64">
        <f t="shared" si="4"/>
        <v>29718</v>
      </c>
      <c r="O31" s="64">
        <f>'[4]ACP BANK OPS '!Q25</f>
        <v>169</v>
      </c>
      <c r="P31" s="64">
        <f>'[4]ACP BANK OPS '!R25</f>
        <v>992</v>
      </c>
    </row>
    <row r="32" spans="1:16" x14ac:dyDescent="0.25">
      <c r="A32" s="50">
        <v>20</v>
      </c>
      <c r="B32" s="87" t="s">
        <v>35</v>
      </c>
      <c r="C32" s="64">
        <f>'[4]ACP BANK AGRI'!O32</f>
        <v>92622</v>
      </c>
      <c r="D32" s="64">
        <f>'[4]ACP BANK AGRI'!P32</f>
        <v>467950</v>
      </c>
      <c r="E32" s="64">
        <f t="shared" si="3"/>
        <v>32752</v>
      </c>
      <c r="F32" s="64">
        <f t="shared" si="3"/>
        <v>2065646</v>
      </c>
      <c r="G32" s="64">
        <f>'[4]ACP BANK MSME'!G41+'[4]ACP BANK MSME'!I41</f>
        <v>1709</v>
      </c>
      <c r="H32" s="64">
        <f>'[4]ACP BANK MSME'!H41+'[4]ACP BANK MSME'!J41</f>
        <v>562278</v>
      </c>
      <c r="I32" s="64">
        <f>'[4]ACP BANK MSME'!K41</f>
        <v>34461</v>
      </c>
      <c r="J32" s="64">
        <f>'[4]ACP BANK MSME'!L41</f>
        <v>2627924</v>
      </c>
      <c r="K32" s="64">
        <f>'[4]ACP BANK OPS '!O31</f>
        <v>0</v>
      </c>
      <c r="L32" s="64">
        <f>'[4]ACP BANK OPS '!P40</f>
        <v>28537</v>
      </c>
      <c r="M32" s="64">
        <f t="shared" si="4"/>
        <v>127083</v>
      </c>
      <c r="N32" s="64">
        <f t="shared" si="4"/>
        <v>3124411</v>
      </c>
      <c r="O32" s="64">
        <f>'[4]ACP BANK OPS '!Q40</f>
        <v>53896</v>
      </c>
      <c r="P32" s="64">
        <f>'[4]ACP BANK OPS '!R40</f>
        <v>368714</v>
      </c>
    </row>
    <row r="33" spans="1:16" x14ac:dyDescent="0.25">
      <c r="A33" s="50">
        <v>21</v>
      </c>
      <c r="B33" s="21" t="s">
        <v>36</v>
      </c>
      <c r="C33" s="64">
        <f>'[4]ACP BANK AGRI'!O33</f>
        <v>34683</v>
      </c>
      <c r="D33" s="64">
        <f>'[4]ACP BANK AGRI'!P33</f>
        <v>410654</v>
      </c>
      <c r="E33" s="64">
        <f t="shared" si="3"/>
        <v>31255</v>
      </c>
      <c r="F33" s="64">
        <f t="shared" si="3"/>
        <v>2504124</v>
      </c>
      <c r="G33" s="64">
        <f>'[4]ACP BANK MSME'!G38+'[4]ACP BANK MSME'!I38</f>
        <v>720</v>
      </c>
      <c r="H33" s="64">
        <f>'[4]ACP BANK MSME'!H38+'[4]ACP BANK MSME'!J38</f>
        <v>313600</v>
      </c>
      <c r="I33" s="64">
        <f>'[4]ACP BANK MSME'!K38</f>
        <v>31975</v>
      </c>
      <c r="J33" s="64">
        <f>'[4]ACP BANK MSME'!L38</f>
        <v>2817724</v>
      </c>
      <c r="K33" s="64">
        <f>'[4]ACP BANK OPS '!O32</f>
        <v>0</v>
      </c>
      <c r="L33" s="64">
        <f>'[4]ACP BANK OPS '!P37</f>
        <v>5552</v>
      </c>
      <c r="M33" s="64">
        <f t="shared" si="4"/>
        <v>66658</v>
      </c>
      <c r="N33" s="64">
        <f t="shared" si="4"/>
        <v>3233930</v>
      </c>
      <c r="O33" s="64">
        <f>'[4]ACP BANK OPS '!Q37</f>
        <v>20645</v>
      </c>
      <c r="P33" s="64">
        <f>'[4]ACP BANK OPS '!R37</f>
        <v>334137</v>
      </c>
    </row>
    <row r="34" spans="1:16" x14ac:dyDescent="0.25">
      <c r="A34" s="50">
        <v>22</v>
      </c>
      <c r="B34" s="87" t="s">
        <v>37</v>
      </c>
      <c r="C34" s="64">
        <f>'[4]ACP BANK AGRI'!O34</f>
        <v>7966</v>
      </c>
      <c r="D34" s="64">
        <f>'[4]ACP BANK AGRI'!P34</f>
        <v>38862</v>
      </c>
      <c r="E34" s="64">
        <f t="shared" si="3"/>
        <v>4458</v>
      </c>
      <c r="F34" s="64">
        <f t="shared" si="3"/>
        <v>84553</v>
      </c>
      <c r="G34" s="64">
        <f>'[4]ACP BANK MSME'!G39+'[4]ACP BANK MSME'!I39</f>
        <v>20</v>
      </c>
      <c r="H34" s="64">
        <f>'[4]ACP BANK MSME'!H39+'[4]ACP BANK MSME'!J39</f>
        <v>9709</v>
      </c>
      <c r="I34" s="64">
        <f>'[4]ACP BANK MSME'!K39</f>
        <v>4478</v>
      </c>
      <c r="J34" s="64">
        <f>'[4]ACP BANK MSME'!L39</f>
        <v>94262</v>
      </c>
      <c r="K34" s="64">
        <f>'[4]ACP BANK OPS '!O33</f>
        <v>4</v>
      </c>
      <c r="L34" s="64">
        <f>'[4]ACP BANK OPS '!P38</f>
        <v>2795</v>
      </c>
      <c r="M34" s="64">
        <f t="shared" si="4"/>
        <v>12448</v>
      </c>
      <c r="N34" s="64">
        <f t="shared" si="4"/>
        <v>135919</v>
      </c>
      <c r="O34" s="64">
        <f>'[4]ACP BANK OPS '!Q38</f>
        <v>6107</v>
      </c>
      <c r="P34" s="64">
        <f>'[4]ACP BANK OPS '!R38</f>
        <v>13197</v>
      </c>
    </row>
    <row r="35" spans="1:16" x14ac:dyDescent="0.25">
      <c r="A35" s="50">
        <v>23</v>
      </c>
      <c r="B35" s="87" t="s">
        <v>38</v>
      </c>
      <c r="C35" s="64">
        <f>'[4]ACP BANK AGRI'!O35</f>
        <v>66470</v>
      </c>
      <c r="D35" s="64">
        <f>'[4]ACP BANK AGRI'!P35</f>
        <v>99787</v>
      </c>
      <c r="E35" s="64">
        <f t="shared" si="3"/>
        <v>8487</v>
      </c>
      <c r="F35" s="64">
        <f t="shared" si="3"/>
        <v>246740</v>
      </c>
      <c r="G35" s="64">
        <f>'[4]ACP BANK MSME'!G37+'[4]ACP BANK MSME'!I37</f>
        <v>165</v>
      </c>
      <c r="H35" s="64">
        <f>'[4]ACP BANK MSME'!H37+'[4]ACP BANK MSME'!J37</f>
        <v>5642</v>
      </c>
      <c r="I35" s="64">
        <f>'[4]ACP BANK MSME'!K37</f>
        <v>8652</v>
      </c>
      <c r="J35" s="64">
        <f>'[4]ACP BANK MSME'!L37</f>
        <v>252382</v>
      </c>
      <c r="K35" s="64">
        <f>'[4]ACP BANK OPS '!O34</f>
        <v>234</v>
      </c>
      <c r="L35" s="64">
        <f>'[4]ACP BANK OPS '!P36</f>
        <v>13121</v>
      </c>
      <c r="M35" s="64">
        <f t="shared" si="4"/>
        <v>75356</v>
      </c>
      <c r="N35" s="64">
        <f t="shared" si="4"/>
        <v>365290</v>
      </c>
      <c r="O35" s="64">
        <f>'[4]ACP BANK OPS '!Q36</f>
        <v>43367</v>
      </c>
      <c r="P35" s="64">
        <f>'[4]ACP BANK OPS '!R36</f>
        <v>30123</v>
      </c>
    </row>
    <row r="36" spans="1:16" x14ac:dyDescent="0.25">
      <c r="A36" s="50">
        <v>24</v>
      </c>
      <c r="B36" s="87" t="s">
        <v>39</v>
      </c>
      <c r="C36" s="64">
        <f>'[4]ACP BANK AGRI'!O36</f>
        <v>33482</v>
      </c>
      <c r="D36" s="64">
        <f>'[4]ACP BANK AGRI'!P36</f>
        <v>62923</v>
      </c>
      <c r="E36" s="64">
        <f t="shared" si="3"/>
        <v>8705</v>
      </c>
      <c r="F36" s="64">
        <f t="shared" si="3"/>
        <v>171529</v>
      </c>
      <c r="G36" s="64">
        <f>'[4]ACP BANK MSME'!G42+'[4]ACP BANK MSME'!I42</f>
        <v>69</v>
      </c>
      <c r="H36" s="64">
        <f>'[4]ACP BANK MSME'!H42+'[4]ACP BANK MSME'!J42</f>
        <v>31922</v>
      </c>
      <c r="I36" s="64">
        <f>'[4]ACP BANK MSME'!K42</f>
        <v>8774</v>
      </c>
      <c r="J36" s="64">
        <f>'[4]ACP BANK MSME'!L42</f>
        <v>203451</v>
      </c>
      <c r="K36" s="64">
        <f>'[4]ACP BANK OPS '!O35</f>
        <v>6</v>
      </c>
      <c r="L36" s="64">
        <f>'[4]ACP BANK OPS '!P41</f>
        <v>1434</v>
      </c>
      <c r="M36" s="64">
        <f t="shared" si="4"/>
        <v>42262</v>
      </c>
      <c r="N36" s="64">
        <f t="shared" si="4"/>
        <v>267808</v>
      </c>
      <c r="O36" s="64">
        <f>'[4]ACP BANK OPS '!Q41</f>
        <v>53790</v>
      </c>
      <c r="P36" s="64">
        <f>'[4]ACP BANK OPS '!R41</f>
        <v>50108</v>
      </c>
    </row>
    <row r="37" spans="1:16" x14ac:dyDescent="0.25">
      <c r="A37" s="50">
        <v>25</v>
      </c>
      <c r="B37" s="87" t="s">
        <v>40</v>
      </c>
      <c r="C37" s="64">
        <f>'[4]ACP BANK AGRI'!O37</f>
        <v>1</v>
      </c>
      <c r="D37" s="64">
        <f>'[4]ACP BANK AGRI'!P37</f>
        <v>3</v>
      </c>
      <c r="E37" s="64">
        <f t="shared" si="3"/>
        <v>18</v>
      </c>
      <c r="F37" s="64">
        <f t="shared" si="3"/>
        <v>672</v>
      </c>
      <c r="G37" s="64">
        <f>'[4]ACP BANK MSME'!G27+'[4]ACP BANK MSME'!I27</f>
        <v>2</v>
      </c>
      <c r="H37" s="64">
        <f>'[4]ACP BANK MSME'!H27+'[4]ACP BANK MSME'!J27</f>
        <v>972</v>
      </c>
      <c r="I37" s="64">
        <f>'[4]ACP BANK MSME'!K27</f>
        <v>20</v>
      </c>
      <c r="J37" s="64">
        <f>'[4]ACP BANK MSME'!L27</f>
        <v>1644</v>
      </c>
      <c r="K37" s="64">
        <f>'[4]ACP BANK OPS '!O36</f>
        <v>897</v>
      </c>
      <c r="L37" s="64">
        <f>'[4]ACP BANK OPS '!P26</f>
        <v>11</v>
      </c>
      <c r="M37" s="64">
        <f t="shared" si="4"/>
        <v>918</v>
      </c>
      <c r="N37" s="64">
        <f t="shared" si="4"/>
        <v>1658</v>
      </c>
      <c r="O37" s="64">
        <f>'[4]ACP BANK OPS '!Q26</f>
        <v>5</v>
      </c>
      <c r="P37" s="64">
        <f>'[4]ACP BANK OPS '!R26</f>
        <v>23</v>
      </c>
    </row>
    <row r="38" spans="1:16" x14ac:dyDescent="0.25">
      <c r="A38" s="50">
        <v>26</v>
      </c>
      <c r="B38" s="87" t="s">
        <v>41</v>
      </c>
      <c r="C38" s="64">
        <f>'[4]ACP BANK AGRI'!O38</f>
        <v>161</v>
      </c>
      <c r="D38" s="64">
        <f>'[4]ACP BANK AGRI'!P38</f>
        <v>5505</v>
      </c>
      <c r="E38" s="64">
        <f t="shared" si="3"/>
        <v>604</v>
      </c>
      <c r="F38" s="64">
        <f t="shared" si="3"/>
        <v>31020</v>
      </c>
      <c r="G38" s="64">
        <f>'[4]ACP BANK MSME'!G31+'[4]ACP BANK MSME'!I31</f>
        <v>173</v>
      </c>
      <c r="H38" s="64">
        <f>'[4]ACP BANK MSME'!H31+'[4]ACP BANK MSME'!J31</f>
        <v>12106</v>
      </c>
      <c r="I38" s="64">
        <f>'[4]ACP BANK MSME'!K31</f>
        <v>777</v>
      </c>
      <c r="J38" s="64">
        <f>'[4]ACP BANK MSME'!L31</f>
        <v>43126</v>
      </c>
      <c r="K38" s="64">
        <f>'[4]ACP BANK OPS '!O37</f>
        <v>280</v>
      </c>
      <c r="L38" s="64">
        <f>'[4]ACP BANK OPS '!P30</f>
        <v>330</v>
      </c>
      <c r="M38" s="64">
        <f t="shared" si="4"/>
        <v>1218</v>
      </c>
      <c r="N38" s="64">
        <f t="shared" si="4"/>
        <v>48961</v>
      </c>
      <c r="O38" s="64">
        <f>'[4]ACP BANK OPS '!Q30</f>
        <v>2</v>
      </c>
      <c r="P38" s="64">
        <f>'[4]ACP BANK OPS '!R30</f>
        <v>2</v>
      </c>
    </row>
    <row r="39" spans="1:16" x14ac:dyDescent="0.25">
      <c r="A39" s="50">
        <v>27</v>
      </c>
      <c r="B39" s="87" t="s">
        <v>42</v>
      </c>
      <c r="C39" s="64">
        <f>'[4]ACP BANK AGRI'!O39</f>
        <v>0</v>
      </c>
      <c r="D39" s="64">
        <f>'[4]ACP BANK AGRI'!P39</f>
        <v>0</v>
      </c>
      <c r="E39" s="64">
        <f t="shared" si="3"/>
        <v>1</v>
      </c>
      <c r="F39" s="64">
        <f t="shared" si="3"/>
        <v>40</v>
      </c>
      <c r="G39" s="64">
        <f>'[4]ACP BANK MSME'!G32+'[4]ACP BANK MSME'!I32</f>
        <v>0</v>
      </c>
      <c r="H39" s="64">
        <f>'[4]ACP BANK MSME'!H32+'[4]ACP BANK MSME'!J32</f>
        <v>0</v>
      </c>
      <c r="I39" s="64">
        <f>'[4]ACP BANK MSME'!K32</f>
        <v>1</v>
      </c>
      <c r="J39" s="64">
        <f>'[4]ACP BANK MSME'!L32</f>
        <v>40</v>
      </c>
      <c r="K39" s="64">
        <f>'[4]ACP BANK OPS '!O38</f>
        <v>206</v>
      </c>
      <c r="L39" s="64">
        <f>'[4]ACP BANK OPS '!P31</f>
        <v>0</v>
      </c>
      <c r="M39" s="64">
        <f t="shared" si="4"/>
        <v>207</v>
      </c>
      <c r="N39" s="64">
        <f t="shared" si="4"/>
        <v>40</v>
      </c>
      <c r="O39" s="64">
        <f>'[4]ACP BANK OPS '!Q31</f>
        <v>0</v>
      </c>
      <c r="P39" s="64">
        <f>'[4]ACP BANK OPS '!R31</f>
        <v>0</v>
      </c>
    </row>
    <row r="40" spans="1:16" x14ac:dyDescent="0.25">
      <c r="A40" s="50">
        <v>28</v>
      </c>
      <c r="B40" s="87" t="s">
        <v>43</v>
      </c>
      <c r="C40" s="64">
        <f>'[4]ACP BANK AGRI'!O40</f>
        <v>9597</v>
      </c>
      <c r="D40" s="64">
        <f>'[4]ACP BANK AGRI'!P40</f>
        <v>179196</v>
      </c>
      <c r="E40" s="64">
        <f t="shared" si="3"/>
        <v>3694</v>
      </c>
      <c r="F40" s="64">
        <f t="shared" si="3"/>
        <v>282837</v>
      </c>
      <c r="G40" s="64">
        <f>'[4]ACP BANK MSME'!G43+'[4]ACP BANK MSME'!I43</f>
        <v>256</v>
      </c>
      <c r="H40" s="64">
        <f>'[4]ACP BANK MSME'!H43+'[4]ACP BANK MSME'!J43</f>
        <v>77662</v>
      </c>
      <c r="I40" s="64">
        <f>'[4]ACP BANK MSME'!K43</f>
        <v>3950</v>
      </c>
      <c r="J40" s="64">
        <f>'[4]ACP BANK MSME'!L43</f>
        <v>360499</v>
      </c>
      <c r="K40" s="64">
        <f>'[4]ACP BANK OPS '!O39</f>
        <v>3016</v>
      </c>
      <c r="L40" s="64">
        <f>'[4]ACP BANK OPS '!P42</f>
        <v>364</v>
      </c>
      <c r="M40" s="64">
        <f t="shared" si="4"/>
        <v>16563</v>
      </c>
      <c r="N40" s="64">
        <f t="shared" si="4"/>
        <v>540059</v>
      </c>
      <c r="O40" s="64">
        <f>'[4]ACP BANK OPS '!Q42</f>
        <v>7416</v>
      </c>
      <c r="P40" s="64">
        <f>'[4]ACP BANK OPS '!R42</f>
        <v>60365</v>
      </c>
    </row>
    <row r="41" spans="1:16" x14ac:dyDescent="0.25">
      <c r="A41" s="50">
        <v>29</v>
      </c>
      <c r="B41" s="87" t="s">
        <v>44</v>
      </c>
      <c r="C41" s="64">
        <f>'[4]ACP BANK AGRI'!O41</f>
        <v>3715</v>
      </c>
      <c r="D41" s="64">
        <f>'[4]ACP BANK AGRI'!P41</f>
        <v>6296</v>
      </c>
      <c r="E41" s="64">
        <f t="shared" ref="E41:F46" si="5">I41-G41</f>
        <v>147</v>
      </c>
      <c r="F41" s="64">
        <f t="shared" si="5"/>
        <v>14170</v>
      </c>
      <c r="G41" s="64">
        <f>'[4]ACP BANK MSME'!G33+'[4]ACP BANK MSME'!I33</f>
        <v>10</v>
      </c>
      <c r="H41" s="64">
        <f>'[4]ACP BANK MSME'!H33+'[4]ACP BANK MSME'!J33</f>
        <v>3362</v>
      </c>
      <c r="I41" s="64">
        <f>'[4]ACP BANK MSME'!K33</f>
        <v>157</v>
      </c>
      <c r="J41" s="64">
        <f>'[4]ACP BANK MSME'!L33</f>
        <v>17532</v>
      </c>
      <c r="K41" s="64">
        <f>'[4]ACP BANK OPS '!O40</f>
        <v>3568</v>
      </c>
      <c r="L41" s="64">
        <f>'[4]ACP BANK OPS '!P32</f>
        <v>0</v>
      </c>
      <c r="M41" s="64">
        <f t="shared" ref="M41:N46" si="6">C41+I41+K41</f>
        <v>7440</v>
      </c>
      <c r="N41" s="64">
        <f t="shared" si="6"/>
        <v>23828</v>
      </c>
      <c r="O41" s="64">
        <f>'[4]ACP BANK OPS '!Q32</f>
        <v>1</v>
      </c>
      <c r="P41" s="64">
        <f>'[4]ACP BANK OPS '!R32</f>
        <v>14</v>
      </c>
    </row>
    <row r="42" spans="1:16" x14ac:dyDescent="0.25">
      <c r="A42" s="50">
        <v>30</v>
      </c>
      <c r="B42" s="87" t="s">
        <v>45</v>
      </c>
      <c r="C42" s="64">
        <f>'[4]ACP BANK AGRI'!O42</f>
        <v>31906</v>
      </c>
      <c r="D42" s="64">
        <f>'[4]ACP BANK AGRI'!P42</f>
        <v>26130</v>
      </c>
      <c r="E42" s="64">
        <f t="shared" si="5"/>
        <v>158</v>
      </c>
      <c r="F42" s="64">
        <f t="shared" si="5"/>
        <v>15573</v>
      </c>
      <c r="G42" s="64">
        <f>'[4]ACP BANK MSME'!G35+'[4]ACP BANK MSME'!I35</f>
        <v>17</v>
      </c>
      <c r="H42" s="64">
        <f>'[4]ACP BANK MSME'!H35+'[4]ACP BANK MSME'!J35</f>
        <v>38490</v>
      </c>
      <c r="I42" s="64">
        <f>'[4]ACP BANK MSME'!K35</f>
        <v>175</v>
      </c>
      <c r="J42" s="64">
        <f>'[4]ACP BANK MSME'!L35</f>
        <v>54063</v>
      </c>
      <c r="K42" s="64">
        <f>'[4]ACP BANK OPS '!O41</f>
        <v>411</v>
      </c>
      <c r="L42" s="64">
        <f>'[4]ACP BANK OPS '!P34</f>
        <v>581</v>
      </c>
      <c r="M42" s="64">
        <f t="shared" si="6"/>
        <v>32492</v>
      </c>
      <c r="N42" s="64">
        <f t="shared" si="6"/>
        <v>80774</v>
      </c>
      <c r="O42" s="64">
        <f>'[4]ACP BANK OPS '!Q34</f>
        <v>31662</v>
      </c>
      <c r="P42" s="64">
        <f>'[4]ACP BANK OPS '!R34</f>
        <v>24039</v>
      </c>
    </row>
    <row r="43" spans="1:16" x14ac:dyDescent="0.25">
      <c r="A43" s="50">
        <v>31</v>
      </c>
      <c r="B43" s="87" t="s">
        <v>46</v>
      </c>
      <c r="C43" s="64">
        <f>'[4]ACP BANK AGRI'!O43</f>
        <v>108</v>
      </c>
      <c r="D43" s="64">
        <f>'[4]ACP BANK AGRI'!P43</f>
        <v>369</v>
      </c>
      <c r="E43" s="64">
        <f t="shared" si="5"/>
        <v>47</v>
      </c>
      <c r="F43" s="64">
        <f t="shared" si="5"/>
        <v>808</v>
      </c>
      <c r="G43" s="64">
        <f>'[4]ACP BANK MSME'!G28+'[4]ACP BANK MSME'!I28</f>
        <v>5</v>
      </c>
      <c r="H43" s="64">
        <f>'[4]ACP BANK MSME'!H28+'[4]ACP BANK MSME'!J28</f>
        <v>1419</v>
      </c>
      <c r="I43" s="64">
        <f>'[4]ACP BANK MSME'!K28</f>
        <v>52</v>
      </c>
      <c r="J43" s="64">
        <f>'[4]ACP BANK MSME'!L28</f>
        <v>2227</v>
      </c>
      <c r="K43" s="64">
        <f>'[4]ACP BANK OPS '!O42</f>
        <v>23</v>
      </c>
      <c r="L43" s="64">
        <f>'[4]ACP BANK OPS '!P27</f>
        <v>342</v>
      </c>
      <c r="M43" s="64">
        <f t="shared" si="6"/>
        <v>183</v>
      </c>
      <c r="N43" s="64">
        <f t="shared" si="6"/>
        <v>2938</v>
      </c>
      <c r="O43" s="64">
        <f>'[4]ACP BANK OPS '!Q27</f>
        <v>12</v>
      </c>
      <c r="P43" s="64">
        <f>'[4]ACP BANK OPS '!R27</f>
        <v>9</v>
      </c>
    </row>
    <row r="44" spans="1:16" x14ac:dyDescent="0.25">
      <c r="A44" s="50">
        <v>32</v>
      </c>
      <c r="B44" s="87" t="s">
        <v>47</v>
      </c>
      <c r="C44" s="64">
        <f>'[4]ACP BANK AGRI'!O44</f>
        <v>0</v>
      </c>
      <c r="D44" s="64">
        <f>'[4]ACP BANK AGRI'!P44</f>
        <v>0</v>
      </c>
      <c r="E44" s="64">
        <f t="shared" si="5"/>
        <v>102</v>
      </c>
      <c r="F44" s="64">
        <f t="shared" si="5"/>
        <v>2355</v>
      </c>
      <c r="G44" s="64">
        <f>'[4]ACP BANK MSME'!G34+'[4]ACP BANK MSME'!I34</f>
        <v>0</v>
      </c>
      <c r="H44" s="64">
        <f>'[4]ACP BANK MSME'!H34+'[4]ACP BANK MSME'!J34</f>
        <v>0</v>
      </c>
      <c r="I44" s="64">
        <f>'[4]ACP BANK MSME'!K34</f>
        <v>102</v>
      </c>
      <c r="J44" s="64">
        <f>'[4]ACP BANK MSME'!L34</f>
        <v>2355</v>
      </c>
      <c r="K44" s="64">
        <f>'[4]ACP BANK OPS '!O43</f>
        <v>2769</v>
      </c>
      <c r="L44" s="64">
        <f>'[4]ACP BANK OPS '!P33</f>
        <v>61</v>
      </c>
      <c r="M44" s="64">
        <f t="shared" si="6"/>
        <v>2871</v>
      </c>
      <c r="N44" s="64">
        <f t="shared" si="6"/>
        <v>2416</v>
      </c>
      <c r="O44" s="64">
        <f>'[4]ACP BANK OPS '!Q33</f>
        <v>6</v>
      </c>
      <c r="P44" s="64">
        <f>'[4]ACP BANK OPS '!R33</f>
        <v>91</v>
      </c>
    </row>
    <row r="45" spans="1:16" x14ac:dyDescent="0.25">
      <c r="A45" s="50">
        <v>33</v>
      </c>
      <c r="B45" s="87" t="s">
        <v>48</v>
      </c>
      <c r="C45" s="64">
        <f>'[4]ACP BANK AGRI'!O45</f>
        <v>12627</v>
      </c>
      <c r="D45" s="64">
        <f>'[4]ACP BANK AGRI'!P45</f>
        <v>94594</v>
      </c>
      <c r="E45" s="64">
        <f t="shared" si="5"/>
        <v>2504</v>
      </c>
      <c r="F45" s="64">
        <f t="shared" si="5"/>
        <v>185164</v>
      </c>
      <c r="G45" s="64">
        <f>'[4]ACP BANK MSME'!G45+'[4]ACP BANK MSME'!I45</f>
        <v>168</v>
      </c>
      <c r="H45" s="64">
        <f>'[4]ACP BANK MSME'!H45+'[4]ACP BANK MSME'!J45</f>
        <v>81630</v>
      </c>
      <c r="I45" s="64">
        <f>'[4]ACP BANK MSME'!K45</f>
        <v>2672</v>
      </c>
      <c r="J45" s="64">
        <f>'[4]ACP BANK MSME'!L45</f>
        <v>266794</v>
      </c>
      <c r="K45" s="64">
        <f>'[4]ACP BANK OPS '!O44</f>
        <v>121</v>
      </c>
      <c r="L45" s="64">
        <f>'[4]ACP BANK OPS '!P44</f>
        <v>868</v>
      </c>
      <c r="M45" s="64">
        <f t="shared" si="6"/>
        <v>15420</v>
      </c>
      <c r="N45" s="64">
        <f t="shared" si="6"/>
        <v>362256</v>
      </c>
      <c r="O45" s="64">
        <f>'[4]ACP BANK OPS '!Q44</f>
        <v>9762</v>
      </c>
      <c r="P45" s="64">
        <f>'[4]ACP BANK OPS '!R44</f>
        <v>37338</v>
      </c>
    </row>
    <row r="46" spans="1:16" x14ac:dyDescent="0.25">
      <c r="A46" s="50">
        <v>34</v>
      </c>
      <c r="B46" s="87" t="s">
        <v>49</v>
      </c>
      <c r="C46" s="64">
        <f>'[4]ACP BANK AGRI'!O46</f>
        <v>1</v>
      </c>
      <c r="D46" s="64">
        <f>'[4]ACP BANK AGRI'!P46</f>
        <v>1</v>
      </c>
      <c r="E46" s="64">
        <f t="shared" si="5"/>
        <v>4</v>
      </c>
      <c r="F46" s="64">
        <f t="shared" si="5"/>
        <v>33</v>
      </c>
      <c r="G46" s="64">
        <f>'[4]ACP BANK MSME'!G36+'[4]ACP BANK MSME'!I36</f>
        <v>0</v>
      </c>
      <c r="H46" s="64">
        <f>'[4]ACP BANK MSME'!H36+'[4]ACP BANK MSME'!J36</f>
        <v>0</v>
      </c>
      <c r="I46" s="64">
        <f>'[4]ACP BANK MSME'!K36</f>
        <v>4</v>
      </c>
      <c r="J46" s="64">
        <f>'[4]ACP BANK MSME'!L36</f>
        <v>33</v>
      </c>
      <c r="K46" s="64">
        <f>'[4]ACP BANK OPS '!O45</f>
        <v>93</v>
      </c>
      <c r="L46" s="64">
        <f>'[4]ACP BANK OPS '!P35</f>
        <v>58</v>
      </c>
      <c r="M46" s="64">
        <f t="shared" si="6"/>
        <v>98</v>
      </c>
      <c r="N46" s="64">
        <f t="shared" si="6"/>
        <v>92</v>
      </c>
      <c r="O46" s="64">
        <f>'[4]ACP BANK OPS '!Q35</f>
        <v>2</v>
      </c>
      <c r="P46" s="64">
        <f>'[4]ACP BANK OPS '!R35</f>
        <v>1</v>
      </c>
    </row>
    <row r="47" spans="1:16" x14ac:dyDescent="0.25">
      <c r="A47" s="66" t="s">
        <v>50</v>
      </c>
      <c r="B47" s="88" t="s">
        <v>26</v>
      </c>
      <c r="C47" s="66">
        <f>SUM(C25:C46)</f>
        <v>366411</v>
      </c>
      <c r="D47" s="66">
        <f t="shared" ref="D47:P47" si="7">SUM(D25:D46)</f>
        <v>1748471</v>
      </c>
      <c r="E47" s="66">
        <f t="shared" si="7"/>
        <v>106715</v>
      </c>
      <c r="F47" s="66">
        <f t="shared" si="7"/>
        <v>6316772</v>
      </c>
      <c r="G47" s="66">
        <f t="shared" si="7"/>
        <v>3651</v>
      </c>
      <c r="H47" s="66">
        <f t="shared" si="7"/>
        <v>1326277</v>
      </c>
      <c r="I47" s="66">
        <f t="shared" si="7"/>
        <v>110366</v>
      </c>
      <c r="J47" s="66">
        <f t="shared" si="7"/>
        <v>7643049</v>
      </c>
      <c r="K47" s="66">
        <f>SUM(K25:K46)</f>
        <v>11704</v>
      </c>
      <c r="L47" s="66">
        <f t="shared" si="7"/>
        <v>64932</v>
      </c>
      <c r="M47" s="66">
        <f t="shared" si="7"/>
        <v>488481</v>
      </c>
      <c r="N47" s="66">
        <f t="shared" si="7"/>
        <v>9456452</v>
      </c>
      <c r="O47" s="66">
        <f t="shared" si="7"/>
        <v>284750</v>
      </c>
      <c r="P47" s="66">
        <f t="shared" si="7"/>
        <v>976708</v>
      </c>
    </row>
    <row r="48" spans="1:16" x14ac:dyDescent="0.25">
      <c r="A48" s="66" t="s">
        <v>51</v>
      </c>
      <c r="B48" s="88" t="s">
        <v>81</v>
      </c>
      <c r="C48" s="66">
        <f>+C47+C23</f>
        <v>1286428</v>
      </c>
      <c r="D48" s="66">
        <f t="shared" ref="D48:P48" si="8">+D47+D23</f>
        <v>4516186</v>
      </c>
      <c r="E48" s="66">
        <f t="shared" si="8"/>
        <v>269057</v>
      </c>
      <c r="F48" s="66">
        <f t="shared" si="8"/>
        <v>9536606</v>
      </c>
      <c r="G48" s="66">
        <f t="shared" si="8"/>
        <v>45937</v>
      </c>
      <c r="H48" s="66">
        <f t="shared" si="8"/>
        <v>2081029</v>
      </c>
      <c r="I48" s="66">
        <f t="shared" si="8"/>
        <v>314994</v>
      </c>
      <c r="J48" s="66">
        <f t="shared" si="8"/>
        <v>11617635</v>
      </c>
      <c r="K48" s="66">
        <f t="shared" si="8"/>
        <v>89603</v>
      </c>
      <c r="L48" s="66">
        <f t="shared" si="8"/>
        <v>280424</v>
      </c>
      <c r="M48" s="66">
        <f t="shared" si="8"/>
        <v>1691025</v>
      </c>
      <c r="N48" s="66">
        <f t="shared" si="8"/>
        <v>16414245</v>
      </c>
      <c r="O48" s="66">
        <f t="shared" si="8"/>
        <v>1076690</v>
      </c>
      <c r="P48" s="66">
        <f t="shared" si="8"/>
        <v>2960828</v>
      </c>
    </row>
    <row r="49" spans="1:16" x14ac:dyDescent="0.25">
      <c r="A49" s="85" t="s">
        <v>53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1:16" x14ac:dyDescent="0.25">
      <c r="A50" s="50">
        <v>35</v>
      </c>
      <c r="B50" s="87" t="s">
        <v>54</v>
      </c>
      <c r="C50" s="64">
        <f>'[4]ACP BANK AGRI'!O50</f>
        <v>506333</v>
      </c>
      <c r="D50" s="64">
        <f>'[4]ACP BANK AGRI'!P50</f>
        <v>1091105</v>
      </c>
      <c r="E50" s="64">
        <f t="shared" ref="E50:E51" si="9">I50-G50</f>
        <v>74314</v>
      </c>
      <c r="F50" s="64">
        <f>J50-H50</f>
        <v>401968</v>
      </c>
      <c r="G50" s="64">
        <f>'[4]ACP BANK MSME'!G50+'[4]ACP BANK MSME'!I50</f>
        <v>0</v>
      </c>
      <c r="H50" s="64">
        <f>'[4]ACP BANK MSME'!H50+'[4]ACP BANK MSME'!J50</f>
        <v>0</v>
      </c>
      <c r="I50" s="64">
        <f>'[4]ACP BANK MSME'!K50</f>
        <v>74314</v>
      </c>
      <c r="J50" s="64">
        <f>'[4]ACP BANK MSME'!L50</f>
        <v>401968</v>
      </c>
      <c r="K50" s="64">
        <f>'[4]ACP BANK OPS '!O49</f>
        <v>9887</v>
      </c>
      <c r="L50" s="64">
        <f>'[4]ACP BANK OPS '!P49</f>
        <v>18997</v>
      </c>
      <c r="M50" s="64">
        <f t="shared" ref="M50:N51" si="10">C50+I50+K50</f>
        <v>590534</v>
      </c>
      <c r="N50" s="64">
        <f t="shared" si="10"/>
        <v>1512070</v>
      </c>
      <c r="O50" s="64">
        <f>'[4]ACP BANK OPS '!Q49</f>
        <v>445482</v>
      </c>
      <c r="P50" s="64">
        <f>'[4]ACP BANK OPS '!R49</f>
        <v>719543</v>
      </c>
    </row>
    <row r="51" spans="1:16" x14ac:dyDescent="0.25">
      <c r="A51" s="66" t="s">
        <v>55</v>
      </c>
      <c r="B51" s="88" t="s">
        <v>26</v>
      </c>
      <c r="C51" s="66">
        <f>SUM(C50:C50)</f>
        <v>506333</v>
      </c>
      <c r="D51" s="66">
        <f>SUM(D50:D50)</f>
        <v>1091105</v>
      </c>
      <c r="E51" s="66">
        <f t="shared" si="9"/>
        <v>74314</v>
      </c>
      <c r="F51" s="66">
        <f>J51-H51</f>
        <v>401968</v>
      </c>
      <c r="G51" s="66">
        <f t="shared" ref="G51:L51" si="11">SUM(G50:G50)</f>
        <v>0</v>
      </c>
      <c r="H51" s="66">
        <f t="shared" si="11"/>
        <v>0</v>
      </c>
      <c r="I51" s="66">
        <f t="shared" si="11"/>
        <v>74314</v>
      </c>
      <c r="J51" s="66">
        <f t="shared" si="11"/>
        <v>401968</v>
      </c>
      <c r="K51" s="66">
        <f t="shared" si="11"/>
        <v>9887</v>
      </c>
      <c r="L51" s="66">
        <f t="shared" si="11"/>
        <v>18997</v>
      </c>
      <c r="M51" s="66">
        <f t="shared" si="10"/>
        <v>590534</v>
      </c>
      <c r="N51" s="66">
        <f t="shared" si="10"/>
        <v>1512070</v>
      </c>
      <c r="O51" s="66">
        <f>SUM(O50:O50)</f>
        <v>445482</v>
      </c>
      <c r="P51" s="66">
        <f>SUM(P50:P50)</f>
        <v>719543</v>
      </c>
    </row>
    <row r="52" spans="1:16" x14ac:dyDescent="0.25">
      <c r="A52" s="85" t="s">
        <v>56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1:16" x14ac:dyDescent="0.25">
      <c r="A53" s="50">
        <v>36</v>
      </c>
      <c r="B53" s="87" t="s">
        <v>57</v>
      </c>
      <c r="C53" s="64">
        <f>'[4]ACP BANK AGRI'!O53</f>
        <v>2951100</v>
      </c>
      <c r="D53" s="64">
        <f>'[4]ACP BANK AGRI'!P53</f>
        <v>1299037</v>
      </c>
      <c r="E53" s="64">
        <f t="shared" ref="E53:E55" si="12">I53-G53</f>
        <v>71202</v>
      </c>
      <c r="F53" s="64">
        <f>J53-H53</f>
        <v>7993</v>
      </c>
      <c r="G53" s="64">
        <f>'[4]ACP BANK MSME'!G53+'[4]ACP BANK MSME'!I53</f>
        <v>0</v>
      </c>
      <c r="H53" s="64">
        <f>'[4]ACP BANK MSME'!J53</f>
        <v>0</v>
      </c>
      <c r="I53" s="64">
        <f>'[4]ACP BANK MSME'!K53</f>
        <v>71202</v>
      </c>
      <c r="J53" s="64">
        <f>'[4]ACP BANK MSME'!L53</f>
        <v>7993</v>
      </c>
      <c r="K53" s="64">
        <f>'[4]ACP BANK OPS '!O52</f>
        <v>1571</v>
      </c>
      <c r="L53" s="64">
        <f>'[4]ACP BANK OPS '!P52</f>
        <v>228</v>
      </c>
      <c r="M53" s="64">
        <f t="shared" ref="M53:N55" si="13">C53+I53+K53</f>
        <v>3023873</v>
      </c>
      <c r="N53" s="64">
        <f t="shared" si="13"/>
        <v>1307258</v>
      </c>
      <c r="O53" s="64">
        <f>'[4]ACP BANK OPS '!Q52</f>
        <v>2086767</v>
      </c>
      <c r="P53" s="64">
        <f>'[4]ACP BANK OPS '!R52</f>
        <v>779717</v>
      </c>
    </row>
    <row r="54" spans="1:16" x14ac:dyDescent="0.25">
      <c r="A54" s="50">
        <v>37</v>
      </c>
      <c r="B54" s="87" t="s">
        <v>58</v>
      </c>
      <c r="C54" s="64">
        <f>'[4]ACP BANK AGRI'!O54</f>
        <v>656</v>
      </c>
      <c r="D54" s="64">
        <f>'[4]ACP BANK AGRI'!P54</f>
        <v>2228</v>
      </c>
      <c r="E54" s="64">
        <f t="shared" si="12"/>
        <v>0</v>
      </c>
      <c r="F54" s="64">
        <f>J54-H54</f>
        <v>0</v>
      </c>
      <c r="G54" s="64">
        <f>'[4]ACP BANK MSME'!G54+'[4]ACP BANK MSME'!I54</f>
        <v>0</v>
      </c>
      <c r="H54" s="64">
        <f>'[4]ACP BANK MSME'!H54+'[4]ACP BANK MSME'!J54</f>
        <v>0</v>
      </c>
      <c r="I54" s="64">
        <f>'[4]ACP BANK MSME'!K54</f>
        <v>0</v>
      </c>
      <c r="J54" s="64">
        <v>0</v>
      </c>
      <c r="K54" s="64">
        <f>'[4]ACP BANK OPS '!O53</f>
        <v>15</v>
      </c>
      <c r="L54" s="64">
        <f>'[4]ACP BANK OPS '!P53</f>
        <v>101</v>
      </c>
      <c r="M54" s="64">
        <f t="shared" si="13"/>
        <v>671</v>
      </c>
      <c r="N54" s="64">
        <f t="shared" si="13"/>
        <v>2329</v>
      </c>
      <c r="O54" s="64">
        <f>'[4]ACP BANK OPS '!Q53</f>
        <v>0</v>
      </c>
      <c r="P54" s="64">
        <f>'[4]ACP BANK OPS '!R53</f>
        <v>0</v>
      </c>
    </row>
    <row r="55" spans="1:16" x14ac:dyDescent="0.25">
      <c r="A55" s="66" t="s">
        <v>59</v>
      </c>
      <c r="B55" s="88" t="s">
        <v>26</v>
      </c>
      <c r="C55" s="66">
        <f>SUM(C53:C54)</f>
        <v>2951756</v>
      </c>
      <c r="D55" s="66">
        <f>SUM(D53:D54)</f>
        <v>1301265</v>
      </c>
      <c r="E55" s="66">
        <f t="shared" si="12"/>
        <v>71202</v>
      </c>
      <c r="F55" s="66">
        <f>J55-H55</f>
        <v>7993</v>
      </c>
      <c r="G55" s="66">
        <f t="shared" ref="G55:L55" si="14">SUM(G53:G54)</f>
        <v>0</v>
      </c>
      <c r="H55" s="66">
        <f t="shared" si="14"/>
        <v>0</v>
      </c>
      <c r="I55" s="66">
        <f t="shared" si="14"/>
        <v>71202</v>
      </c>
      <c r="J55" s="66">
        <f t="shared" si="14"/>
        <v>7993</v>
      </c>
      <c r="K55" s="66">
        <f t="shared" si="14"/>
        <v>1586</v>
      </c>
      <c r="L55" s="66">
        <f t="shared" si="14"/>
        <v>329</v>
      </c>
      <c r="M55" s="66">
        <f t="shared" si="13"/>
        <v>3024544</v>
      </c>
      <c r="N55" s="66">
        <f t="shared" si="13"/>
        <v>1309587</v>
      </c>
      <c r="O55" s="66">
        <f>SUM(O53:O54)</f>
        <v>2086767</v>
      </c>
      <c r="P55" s="66">
        <f>SUM(P53:P54)</f>
        <v>779717</v>
      </c>
    </row>
    <row r="56" spans="1:16" x14ac:dyDescent="0.25">
      <c r="A56" s="85" t="s">
        <v>82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</row>
    <row r="57" spans="1:16" x14ac:dyDescent="0.25">
      <c r="A57" s="50">
        <v>38</v>
      </c>
      <c r="B57" s="87" t="s">
        <v>61</v>
      </c>
      <c r="C57" s="64">
        <f>'[4]ACP BANK AGRI'!O57</f>
        <v>28117</v>
      </c>
      <c r="D57" s="64">
        <f>'[4]ACP BANK AGRI'!P57</f>
        <v>69488</v>
      </c>
      <c r="E57" s="64">
        <f t="shared" ref="E57:F65" si="15">I57-G57</f>
        <v>6541</v>
      </c>
      <c r="F57" s="64">
        <f>J57-H57</f>
        <v>105178</v>
      </c>
      <c r="G57" s="64">
        <f>'[4]ACP BANK MSME'!G57+'[4]ACP BANK MSME'!I57</f>
        <v>32</v>
      </c>
      <c r="H57" s="64">
        <f>'[4]ACP BANK MSME'!H57+'[4]ACP BANK MSME'!J57</f>
        <v>13742</v>
      </c>
      <c r="I57" s="64">
        <f>'[4]ACP BANK MSME'!K57</f>
        <v>6573</v>
      </c>
      <c r="J57" s="64">
        <f>'[4]ACP BANK MSME'!L57</f>
        <v>118920</v>
      </c>
      <c r="K57" s="64">
        <f>'[4]ACP BANK OPS '!O56</f>
        <v>1483</v>
      </c>
      <c r="L57" s="64">
        <f>'[4]ACP BANK OPS '!P56</f>
        <v>29734</v>
      </c>
      <c r="M57" s="64">
        <f t="shared" ref="M57:N65" si="16">C57+I57+K57</f>
        <v>36173</v>
      </c>
      <c r="N57" s="64">
        <f t="shared" si="16"/>
        <v>218142</v>
      </c>
      <c r="O57" s="64">
        <f>'[4]ACP BANK OPS '!Q56</f>
        <v>27997</v>
      </c>
      <c r="P57" s="64">
        <f>'[4]ACP BANK OPS '!R56</f>
        <v>57167</v>
      </c>
    </row>
    <row r="58" spans="1:16" x14ac:dyDescent="0.25">
      <c r="A58" s="50">
        <v>39</v>
      </c>
      <c r="B58" s="87" t="s">
        <v>62</v>
      </c>
      <c r="C58" s="64">
        <f>'[4]ACP BANK AGRI'!O58</f>
        <v>7679</v>
      </c>
      <c r="D58" s="64">
        <f>'[4]ACP BANK AGRI'!P58</f>
        <v>5603</v>
      </c>
      <c r="E58" s="64">
        <f t="shared" si="15"/>
        <v>1324</v>
      </c>
      <c r="F58" s="64">
        <f>J58-H58</f>
        <v>11753</v>
      </c>
      <c r="G58" s="64">
        <f>'[4]ACP BANK MSME'!G58+'[4]ACP BANK MSME'!I58</f>
        <v>16</v>
      </c>
      <c r="H58" s="64">
        <f>'[4]ACP BANK MSME'!H58+'[4]ACP BANK MSME'!J58</f>
        <v>154</v>
      </c>
      <c r="I58" s="64">
        <f>'[4]ACP BANK MSME'!K58</f>
        <v>1340</v>
      </c>
      <c r="J58" s="64">
        <f>'[4]ACP BANK MSME'!L58</f>
        <v>11907</v>
      </c>
      <c r="K58" s="64">
        <f>'[4]ACP BANK OPS '!O57</f>
        <v>3974</v>
      </c>
      <c r="L58" s="64">
        <f>'[4]ACP BANK OPS '!P57</f>
        <v>3217</v>
      </c>
      <c r="M58" s="64">
        <f t="shared" si="16"/>
        <v>12993</v>
      </c>
      <c r="N58" s="64">
        <f t="shared" si="16"/>
        <v>20727</v>
      </c>
      <c r="O58" s="64">
        <f>'[4]ACP BANK OPS '!Q57</f>
        <v>11522</v>
      </c>
      <c r="P58" s="64">
        <f>'[4]ACP BANK OPS '!R57</f>
        <v>8124</v>
      </c>
    </row>
    <row r="59" spans="1:16" x14ac:dyDescent="0.25">
      <c r="A59" s="50">
        <v>40</v>
      </c>
      <c r="B59" s="87" t="s">
        <v>63</v>
      </c>
      <c r="C59" s="64">
        <f>'[4]ACP BANK AGRI'!O59</f>
        <v>11371</v>
      </c>
      <c r="D59" s="64">
        <f>'[4]ACP BANK AGRI'!P59</f>
        <v>11163</v>
      </c>
      <c r="E59" s="64">
        <f t="shared" si="15"/>
        <v>535</v>
      </c>
      <c r="F59" s="64">
        <f>J59-H59</f>
        <v>2309</v>
      </c>
      <c r="G59" s="64">
        <f>'[4]ACP BANK MSME'!G59+'[4]ACP BANK MSME'!I59</f>
        <v>0</v>
      </c>
      <c r="H59" s="64">
        <f>'[4]ACP BANK MSME'!H59+'[4]ACP BANK MSME'!J59</f>
        <v>0</v>
      </c>
      <c r="I59" s="64">
        <f>'[4]ACP BANK MSME'!K59</f>
        <v>535</v>
      </c>
      <c r="J59" s="64">
        <f>'[4]ACP BANK MSME'!L59</f>
        <v>2309</v>
      </c>
      <c r="K59" s="64">
        <f>'[4]ACP BANK OPS '!O58</f>
        <v>4541</v>
      </c>
      <c r="L59" s="64">
        <f>'[4]ACP BANK OPS '!P58</f>
        <v>7607</v>
      </c>
      <c r="M59" s="64">
        <f t="shared" si="16"/>
        <v>16447</v>
      </c>
      <c r="N59" s="64">
        <f t="shared" si="16"/>
        <v>21079</v>
      </c>
      <c r="O59" s="64">
        <f>'[4]ACP BANK OPS '!Q58</f>
        <v>15259</v>
      </c>
      <c r="P59" s="64">
        <f>'[4]ACP BANK OPS '!R58</f>
        <v>12409</v>
      </c>
    </row>
    <row r="60" spans="1:16" x14ac:dyDescent="0.25">
      <c r="A60" s="50">
        <v>41</v>
      </c>
      <c r="B60" s="87" t="s">
        <v>64</v>
      </c>
      <c r="C60" s="64">
        <f>'[4]ACP BANK AGRI'!O60</f>
        <v>10131</v>
      </c>
      <c r="D60" s="64">
        <f>'[4]ACP BANK AGRI'!P60</f>
        <v>7869</v>
      </c>
      <c r="E60" s="64">
        <f t="shared" si="15"/>
        <v>2232</v>
      </c>
      <c r="F60" s="64">
        <f>J60-H60</f>
        <v>2436</v>
      </c>
      <c r="G60" s="64">
        <f>'[4]ACP BANK MSME'!G60+'[4]ACP BANK MSME'!I60</f>
        <v>0</v>
      </c>
      <c r="H60" s="64">
        <f>'[4]ACP BANK MSME'!H60+'[4]ACP BANK MSME'!J60</f>
        <v>0</v>
      </c>
      <c r="I60" s="64">
        <f>'[4]ACP BANK MSME'!K60</f>
        <v>2232</v>
      </c>
      <c r="J60" s="64">
        <f>'[4]ACP BANK MSME'!L60</f>
        <v>2436</v>
      </c>
      <c r="K60" s="64">
        <f>'[4]ACP BANK OPS '!O59</f>
        <v>17847</v>
      </c>
      <c r="L60" s="64">
        <f>'[4]ACP BANK OPS '!P59</f>
        <v>15781</v>
      </c>
      <c r="M60" s="64">
        <f t="shared" si="16"/>
        <v>30210</v>
      </c>
      <c r="N60" s="64">
        <f t="shared" si="16"/>
        <v>26086</v>
      </c>
      <c r="O60" s="64">
        <f>'[4]ACP BANK OPS '!Q59</f>
        <v>11619</v>
      </c>
      <c r="P60" s="64">
        <f>'[4]ACP BANK OPS '!R59</f>
        <v>8472</v>
      </c>
    </row>
    <row r="61" spans="1:16" x14ac:dyDescent="0.25">
      <c r="A61" s="50">
        <v>42</v>
      </c>
      <c r="B61" s="87" t="s">
        <v>65</v>
      </c>
      <c r="C61" s="64">
        <f>'[4]ACP BANK AGRI'!O61</f>
        <v>4071</v>
      </c>
      <c r="D61" s="64">
        <f>'[4]ACP BANK AGRI'!P61</f>
        <v>2390</v>
      </c>
      <c r="E61" s="64">
        <f t="shared" si="15"/>
        <v>69</v>
      </c>
      <c r="F61" s="64">
        <f t="shared" si="15"/>
        <v>2147</v>
      </c>
      <c r="G61" s="64">
        <f>'[4]ACP BANK MSME'!G61+'[4]ACP BANK MSME'!I61</f>
        <v>1</v>
      </c>
      <c r="H61" s="64">
        <f>'[4]ACP BANK MSME'!H61+'[4]ACP BANK MSME'!J61</f>
        <v>16</v>
      </c>
      <c r="I61" s="64">
        <f>'[4]ACP BANK MSME'!K61</f>
        <v>70</v>
      </c>
      <c r="J61" s="64">
        <f>'[4]ACP BANK MSME'!L61</f>
        <v>2163</v>
      </c>
      <c r="K61" s="64">
        <f>'[4]ACP BANK OPS '!O60</f>
        <v>445</v>
      </c>
      <c r="L61" s="64">
        <f>'[4]ACP BANK OPS '!P60</f>
        <v>267</v>
      </c>
      <c r="M61" s="64">
        <f t="shared" si="16"/>
        <v>4586</v>
      </c>
      <c r="N61" s="64">
        <f t="shared" si="16"/>
        <v>4820</v>
      </c>
      <c r="O61" s="64">
        <f>'[4]ACP BANK OPS '!Q60</f>
        <v>3945</v>
      </c>
      <c r="P61" s="64">
        <f>'[4]ACP BANK OPS '!R60</f>
        <v>2158</v>
      </c>
    </row>
    <row r="62" spans="1:16" x14ac:dyDescent="0.25">
      <c r="A62" s="50">
        <v>43</v>
      </c>
      <c r="B62" s="87" t="s">
        <v>66</v>
      </c>
      <c r="C62" s="64">
        <f>'[4]ACP BANK AGRI'!O62</f>
        <v>35</v>
      </c>
      <c r="D62" s="64">
        <f>'[4]ACP BANK AGRI'!P62</f>
        <v>265</v>
      </c>
      <c r="E62" s="64">
        <f t="shared" si="15"/>
        <v>9</v>
      </c>
      <c r="F62" s="64">
        <f t="shared" si="15"/>
        <v>249</v>
      </c>
      <c r="G62" s="64">
        <f>'[4]ACP BANK MSME'!G62+'[4]ACP BANK MSME'!I62</f>
        <v>0</v>
      </c>
      <c r="H62" s="64">
        <f>'[4]ACP BANK MSME'!H62+'[4]ACP BANK MSME'!J62</f>
        <v>0</v>
      </c>
      <c r="I62" s="64">
        <f>'[4]ACP BANK MSME'!K62</f>
        <v>9</v>
      </c>
      <c r="J62" s="64">
        <f>'[4]ACP BANK MSME'!L62</f>
        <v>249</v>
      </c>
      <c r="K62" s="64">
        <f>'[4]ACP BANK OPS '!O61</f>
        <v>42</v>
      </c>
      <c r="L62" s="64">
        <f>'[4]ACP BANK OPS '!P61</f>
        <v>488</v>
      </c>
      <c r="M62" s="64">
        <f t="shared" si="16"/>
        <v>86</v>
      </c>
      <c r="N62" s="64">
        <f t="shared" si="16"/>
        <v>1002</v>
      </c>
      <c r="O62" s="64">
        <f>'[4]ACP BANK OPS '!Q61</f>
        <v>0</v>
      </c>
      <c r="P62" s="64">
        <f>'[4]ACP BANK OPS '!R61</f>
        <v>0</v>
      </c>
    </row>
    <row r="63" spans="1:16" x14ac:dyDescent="0.25">
      <c r="A63" s="50">
        <v>44</v>
      </c>
      <c r="B63" s="87" t="s">
        <v>67</v>
      </c>
      <c r="C63" s="64">
        <f>'[4]ACP BANK AGRI'!O63</f>
        <v>2730</v>
      </c>
      <c r="D63" s="64">
        <f>'[4]ACP BANK AGRI'!P63</f>
        <v>2084</v>
      </c>
      <c r="E63" s="64">
        <f t="shared" si="15"/>
        <v>717</v>
      </c>
      <c r="F63" s="64">
        <f t="shared" si="15"/>
        <v>4146</v>
      </c>
      <c r="G63" s="64">
        <f>'[4]ACP BANK MSME'!G63+'[4]ACP BANK MSME'!I63</f>
        <v>36</v>
      </c>
      <c r="H63" s="64">
        <f>'[4]ACP BANK MSME'!H63+'[4]ACP BANK MSME'!J63</f>
        <v>1047</v>
      </c>
      <c r="I63" s="64">
        <f>'[4]ACP BANK MSME'!K63</f>
        <v>753</v>
      </c>
      <c r="J63" s="64">
        <f>'[4]ACP BANK MSME'!L63</f>
        <v>5193</v>
      </c>
      <c r="K63" s="64">
        <f>'[4]ACP BANK OPS '!O62</f>
        <v>15</v>
      </c>
      <c r="L63" s="64">
        <f>'[4]ACP BANK OPS '!P62</f>
        <v>88</v>
      </c>
      <c r="M63" s="64">
        <f t="shared" si="16"/>
        <v>3498</v>
      </c>
      <c r="N63" s="64">
        <f t="shared" si="16"/>
        <v>7365</v>
      </c>
      <c r="O63" s="64">
        <f>'[4]ACP BANK OPS '!Q62</f>
        <v>2786</v>
      </c>
      <c r="P63" s="64">
        <f>'[4]ACP BANK OPS '!R62</f>
        <v>2037</v>
      </c>
    </row>
    <row r="64" spans="1:16" x14ac:dyDescent="0.25">
      <c r="A64" s="50">
        <v>45</v>
      </c>
      <c r="B64" s="87" t="s">
        <v>69</v>
      </c>
      <c r="C64" s="64">
        <f>'[4]ACP BANK AGRI'!O64</f>
        <v>1521</v>
      </c>
      <c r="D64" s="64">
        <f>'[4]ACP BANK AGRI'!P64</f>
        <v>929</v>
      </c>
      <c r="E64" s="64">
        <f t="shared" si="15"/>
        <v>237</v>
      </c>
      <c r="F64" s="64">
        <f t="shared" si="15"/>
        <v>185</v>
      </c>
      <c r="G64" s="64">
        <f>'[4]ACP BANK MSME'!G64+'[4]ACP BANK MSME'!I64</f>
        <v>0</v>
      </c>
      <c r="H64" s="64">
        <f>'[4]ACP BANK MSME'!H64+'[4]ACP BANK MSME'!J64</f>
        <v>0</v>
      </c>
      <c r="I64" s="64">
        <f>'[4]ACP BANK MSME'!K64</f>
        <v>237</v>
      </c>
      <c r="J64" s="64">
        <f>'[4]ACP BANK MSME'!L64</f>
        <v>185</v>
      </c>
      <c r="K64" s="64">
        <f>'[4]ACP BANK OPS '!O63</f>
        <v>990</v>
      </c>
      <c r="L64" s="64">
        <f>'[4]ACP BANK OPS '!P63</f>
        <v>653</v>
      </c>
      <c r="M64" s="64">
        <f t="shared" si="16"/>
        <v>2748</v>
      </c>
      <c r="N64" s="64">
        <f t="shared" si="16"/>
        <v>1767</v>
      </c>
      <c r="O64" s="64">
        <f>'[4]ACP BANK OPS '!Q63</f>
        <v>2743</v>
      </c>
      <c r="P64" s="64">
        <f>'[4]ACP BANK OPS '!R63</f>
        <v>1742</v>
      </c>
    </row>
    <row r="65" spans="1:16" x14ac:dyDescent="0.25">
      <c r="A65" s="50">
        <v>46</v>
      </c>
      <c r="B65" s="87" t="s">
        <v>70</v>
      </c>
      <c r="C65" s="64">
        <f>'[4]ACP BANK AGRI'!O65</f>
        <v>13945</v>
      </c>
      <c r="D65" s="64">
        <f>'[4]ACP BANK AGRI'!P65</f>
        <v>9030</v>
      </c>
      <c r="E65" s="64">
        <f t="shared" si="15"/>
        <v>179</v>
      </c>
      <c r="F65" s="64">
        <f t="shared" si="15"/>
        <v>1006</v>
      </c>
      <c r="G65" s="64">
        <f>'[4]ACP BANK MSME'!G65+'[4]ACP BANK MSME'!I65</f>
        <v>0</v>
      </c>
      <c r="H65" s="64">
        <f>'[4]ACP BANK MSME'!H65+'[4]ACP BANK MSME'!J65</f>
        <v>0</v>
      </c>
      <c r="I65" s="64">
        <f>'[4]ACP BANK MSME'!K65</f>
        <v>179</v>
      </c>
      <c r="J65" s="64">
        <f>'[4]ACP BANK MSME'!L65</f>
        <v>1006</v>
      </c>
      <c r="K65" s="64">
        <f>'[4]ACP BANK OPS '!O64</f>
        <v>319</v>
      </c>
      <c r="L65" s="64">
        <f>'[4]ACP BANK OPS '!P64</f>
        <v>181</v>
      </c>
      <c r="M65" s="64">
        <f t="shared" si="16"/>
        <v>14443</v>
      </c>
      <c r="N65" s="64">
        <f t="shared" si="16"/>
        <v>10217</v>
      </c>
      <c r="O65" s="64">
        <f>'[4]ACP BANK OPS '!Q64</f>
        <v>14385</v>
      </c>
      <c r="P65" s="64">
        <f>'[4]ACP BANK OPS '!R64</f>
        <v>9322</v>
      </c>
    </row>
    <row r="66" spans="1:16" x14ac:dyDescent="0.25">
      <c r="A66" s="66" t="s">
        <v>71</v>
      </c>
      <c r="B66" s="88" t="s">
        <v>26</v>
      </c>
      <c r="C66" s="66">
        <f>SUM(C57:C65)</f>
        <v>79600</v>
      </c>
      <c r="D66" s="66">
        <f t="shared" ref="D66:P66" si="17">SUM(D57:D65)</f>
        <v>108821</v>
      </c>
      <c r="E66" s="66">
        <f t="shared" si="17"/>
        <v>11843</v>
      </c>
      <c r="F66" s="66">
        <f t="shared" si="17"/>
        <v>129409</v>
      </c>
      <c r="G66" s="66">
        <f t="shared" si="17"/>
        <v>85</v>
      </c>
      <c r="H66" s="66">
        <f t="shared" si="17"/>
        <v>14959</v>
      </c>
      <c r="I66" s="66">
        <f t="shared" si="17"/>
        <v>11928</v>
      </c>
      <c r="J66" s="66">
        <f t="shared" si="17"/>
        <v>144368</v>
      </c>
      <c r="K66" s="66">
        <f t="shared" si="17"/>
        <v>29656</v>
      </c>
      <c r="L66" s="66">
        <f t="shared" si="17"/>
        <v>58016</v>
      </c>
      <c r="M66" s="66">
        <f t="shared" si="17"/>
        <v>121184</v>
      </c>
      <c r="N66" s="66">
        <f t="shared" si="17"/>
        <v>311205</v>
      </c>
      <c r="O66" s="66">
        <f t="shared" si="17"/>
        <v>90256</v>
      </c>
      <c r="P66" s="66">
        <f t="shared" si="17"/>
        <v>101431</v>
      </c>
    </row>
    <row r="67" spans="1:16" x14ac:dyDescent="0.25">
      <c r="A67" s="85" t="s">
        <v>72</v>
      </c>
      <c r="B67" s="85"/>
      <c r="C67" s="66">
        <f t="shared" ref="C67:P67" si="18">C48+C51+C55+C66</f>
        <v>4824117</v>
      </c>
      <c r="D67" s="66">
        <f t="shared" si="18"/>
        <v>7017377</v>
      </c>
      <c r="E67" s="66">
        <f t="shared" si="18"/>
        <v>426416</v>
      </c>
      <c r="F67" s="66">
        <f t="shared" si="18"/>
        <v>10075976</v>
      </c>
      <c r="G67" s="66">
        <f t="shared" si="18"/>
        <v>46022</v>
      </c>
      <c r="H67" s="66">
        <f t="shared" si="18"/>
        <v>2095988</v>
      </c>
      <c r="I67" s="66">
        <f t="shared" si="18"/>
        <v>472438</v>
      </c>
      <c r="J67" s="66">
        <f t="shared" si="18"/>
        <v>12171964</v>
      </c>
      <c r="K67" s="66">
        <f t="shared" si="18"/>
        <v>130732</v>
      </c>
      <c r="L67" s="66">
        <f t="shared" si="18"/>
        <v>357766</v>
      </c>
      <c r="M67" s="66">
        <f t="shared" si="18"/>
        <v>5427287</v>
      </c>
      <c r="N67" s="66">
        <f t="shared" si="18"/>
        <v>19547107</v>
      </c>
      <c r="O67" s="66">
        <f t="shared" si="18"/>
        <v>3699195</v>
      </c>
      <c r="P67" s="66">
        <f t="shared" si="18"/>
        <v>4561519</v>
      </c>
    </row>
  </sheetData>
  <mergeCells count="22">
    <mergeCell ref="A49:P49"/>
    <mergeCell ref="A52:P52"/>
    <mergeCell ref="A56:P56"/>
    <mergeCell ref="A67:B67"/>
    <mergeCell ref="O6:P8"/>
    <mergeCell ref="E7:F8"/>
    <mergeCell ref="G7:H8"/>
    <mergeCell ref="I7:J8"/>
    <mergeCell ref="A10:P10"/>
    <mergeCell ref="A24:P24"/>
    <mergeCell ref="A6:A9"/>
    <mergeCell ref="B6:B9"/>
    <mergeCell ref="C6:D8"/>
    <mergeCell ref="E6:J6"/>
    <mergeCell ref="K6:L8"/>
    <mergeCell ref="M6:N8"/>
    <mergeCell ref="A1:P1"/>
    <mergeCell ref="A2:P2"/>
    <mergeCell ref="A3:P3"/>
    <mergeCell ref="A4:P4"/>
    <mergeCell ref="L5:M5"/>
    <mergeCell ref="O5:P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FD7C-9B49-4F79-8AD5-0FCD7C8579F1}">
  <dimension ref="A1:P67"/>
  <sheetViews>
    <sheetView topLeftCell="A44" workbookViewId="0">
      <selection sqref="A1:P67"/>
    </sheetView>
  </sheetViews>
  <sheetFormatPr defaultRowHeight="15" x14ac:dyDescent="0.25"/>
  <cols>
    <col min="2" max="2" width="37.28515625" bestFit="1" customWidth="1"/>
  </cols>
  <sheetData>
    <row r="1" spans="1:16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x14ac:dyDescent="0.2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x14ac:dyDescent="0.25">
      <c r="A3" s="83" t="s">
        <v>181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x14ac:dyDescent="0.25">
      <c r="A4" s="82" t="s">
        <v>276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6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89" t="s">
        <v>189</v>
      </c>
      <c r="M5" s="90"/>
      <c r="N5" s="71"/>
      <c r="O5" s="91" t="s">
        <v>202</v>
      </c>
      <c r="P5" s="71"/>
    </row>
    <row r="6" spans="1:16" ht="15" customHeight="1" x14ac:dyDescent="0.25">
      <c r="A6" s="84" t="s">
        <v>4</v>
      </c>
      <c r="B6" s="92" t="s">
        <v>5</v>
      </c>
      <c r="C6" s="84" t="s">
        <v>131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</row>
    <row r="7" spans="1:16" ht="15" customHeight="1" x14ac:dyDescent="0.25">
      <c r="A7" s="84"/>
      <c r="B7" s="92"/>
      <c r="C7" s="93" t="s">
        <v>152</v>
      </c>
      <c r="D7" s="94"/>
      <c r="E7" s="94"/>
      <c r="F7" s="94"/>
      <c r="G7" s="94"/>
      <c r="H7" s="95"/>
      <c r="I7" s="84" t="s">
        <v>153</v>
      </c>
      <c r="J7" s="84"/>
      <c r="K7" s="84" t="s">
        <v>154</v>
      </c>
      <c r="L7" s="84"/>
      <c r="M7" s="84" t="s">
        <v>155</v>
      </c>
      <c r="N7" s="84"/>
      <c r="O7" s="84" t="s">
        <v>156</v>
      </c>
      <c r="P7" s="84"/>
    </row>
    <row r="8" spans="1:16" ht="31.5" customHeight="1" x14ac:dyDescent="0.25">
      <c r="A8" s="84"/>
      <c r="B8" s="92"/>
      <c r="C8" s="84" t="s">
        <v>190</v>
      </c>
      <c r="D8" s="84"/>
      <c r="E8" s="84" t="s">
        <v>158</v>
      </c>
      <c r="F8" s="84"/>
      <c r="G8" s="79" t="s">
        <v>159</v>
      </c>
      <c r="H8" s="79"/>
      <c r="I8" s="84"/>
      <c r="J8" s="84"/>
      <c r="K8" s="84"/>
      <c r="L8" s="84"/>
      <c r="M8" s="84"/>
      <c r="N8" s="84"/>
      <c r="O8" s="84"/>
      <c r="P8" s="84"/>
    </row>
    <row r="9" spans="1:16" x14ac:dyDescent="0.25">
      <c r="A9" s="84"/>
      <c r="B9" s="92"/>
      <c r="C9" s="96" t="s">
        <v>138</v>
      </c>
      <c r="D9" s="96" t="s">
        <v>139</v>
      </c>
      <c r="E9" s="96" t="s">
        <v>138</v>
      </c>
      <c r="F9" s="96" t="s">
        <v>139</v>
      </c>
      <c r="G9" s="96" t="s">
        <v>138</v>
      </c>
      <c r="H9" s="96" t="s">
        <v>139</v>
      </c>
      <c r="I9" s="96" t="s">
        <v>138</v>
      </c>
      <c r="J9" s="96" t="s">
        <v>139</v>
      </c>
      <c r="K9" s="96" t="s">
        <v>138</v>
      </c>
      <c r="L9" s="96" t="s">
        <v>139</v>
      </c>
      <c r="M9" s="96" t="s">
        <v>138</v>
      </c>
      <c r="N9" s="96" t="s">
        <v>139</v>
      </c>
      <c r="O9" s="96" t="s">
        <v>138</v>
      </c>
      <c r="P9" s="96" t="s">
        <v>139</v>
      </c>
    </row>
    <row r="10" spans="1:16" x14ac:dyDescent="0.25">
      <c r="A10" s="85" t="s">
        <v>188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</row>
    <row r="11" spans="1:16" x14ac:dyDescent="0.25">
      <c r="A11" s="50">
        <v>1</v>
      </c>
      <c r="B11" s="87" t="s">
        <v>13</v>
      </c>
      <c r="C11" s="64">
        <v>151316</v>
      </c>
      <c r="D11" s="64">
        <v>451051</v>
      </c>
      <c r="E11" s="64">
        <v>73912</v>
      </c>
      <c r="F11" s="64">
        <v>128858</v>
      </c>
      <c r="G11" s="97">
        <v>49664</v>
      </c>
      <c r="H11" s="97">
        <v>70820</v>
      </c>
      <c r="I11" s="64">
        <f>C11+E11+G11</f>
        <v>274892</v>
      </c>
      <c r="J11" s="64">
        <f>D11+F11+H11</f>
        <v>650729</v>
      </c>
      <c r="K11" s="64">
        <v>550</v>
      </c>
      <c r="L11" s="64">
        <v>2773</v>
      </c>
      <c r="M11" s="64">
        <v>3038</v>
      </c>
      <c r="N11" s="64">
        <v>101384</v>
      </c>
      <c r="O11" s="64">
        <f>I11+K11+M11</f>
        <v>278480</v>
      </c>
      <c r="P11" s="64">
        <f>J11+L11+N11</f>
        <v>754886</v>
      </c>
    </row>
    <row r="12" spans="1:16" x14ac:dyDescent="0.25">
      <c r="A12" s="50">
        <v>2</v>
      </c>
      <c r="B12" s="87" t="s">
        <v>14</v>
      </c>
      <c r="C12" s="64">
        <v>5316</v>
      </c>
      <c r="D12" s="64">
        <v>42013</v>
      </c>
      <c r="E12" s="64">
        <v>21935</v>
      </c>
      <c r="F12" s="64">
        <v>46994</v>
      </c>
      <c r="G12" s="97">
        <v>12848</v>
      </c>
      <c r="H12" s="97">
        <v>6668</v>
      </c>
      <c r="I12" s="64">
        <f t="shared" ref="I12:J22" si="0">C12+E12+G12</f>
        <v>40099</v>
      </c>
      <c r="J12" s="64">
        <f t="shared" si="0"/>
        <v>95675</v>
      </c>
      <c r="K12" s="64">
        <v>4</v>
      </c>
      <c r="L12" s="64">
        <v>479</v>
      </c>
      <c r="M12" s="64">
        <v>2157</v>
      </c>
      <c r="N12" s="64">
        <v>12522</v>
      </c>
      <c r="O12" s="64">
        <f t="shared" ref="O12:P22" si="1">I12+K12+M12</f>
        <v>42260</v>
      </c>
      <c r="P12" s="64">
        <f t="shared" si="1"/>
        <v>108676</v>
      </c>
    </row>
    <row r="13" spans="1:16" x14ac:dyDescent="0.25">
      <c r="A13" s="50">
        <v>3</v>
      </c>
      <c r="B13" s="87" t="s">
        <v>15</v>
      </c>
      <c r="C13" s="64">
        <v>935</v>
      </c>
      <c r="D13" s="64">
        <v>2798</v>
      </c>
      <c r="E13" s="64">
        <v>1127</v>
      </c>
      <c r="F13" s="64">
        <v>6696</v>
      </c>
      <c r="G13" s="97">
        <v>0</v>
      </c>
      <c r="H13" s="97">
        <v>0</v>
      </c>
      <c r="I13" s="64">
        <f t="shared" si="0"/>
        <v>2062</v>
      </c>
      <c r="J13" s="64">
        <f t="shared" si="0"/>
        <v>9494</v>
      </c>
      <c r="K13" s="64">
        <v>10</v>
      </c>
      <c r="L13" s="64">
        <v>42</v>
      </c>
      <c r="M13" s="64">
        <v>726</v>
      </c>
      <c r="N13" s="64">
        <v>5556</v>
      </c>
      <c r="O13" s="64">
        <f t="shared" si="1"/>
        <v>2798</v>
      </c>
      <c r="P13" s="64">
        <f t="shared" si="1"/>
        <v>15092</v>
      </c>
    </row>
    <row r="14" spans="1:16" x14ac:dyDescent="0.25">
      <c r="A14" s="50">
        <v>4</v>
      </c>
      <c r="B14" s="87" t="s">
        <v>16</v>
      </c>
      <c r="C14" s="64">
        <v>19897</v>
      </c>
      <c r="D14" s="64">
        <v>65834</v>
      </c>
      <c r="E14" s="64">
        <v>250</v>
      </c>
      <c r="F14" s="64">
        <v>980</v>
      </c>
      <c r="G14" s="97">
        <v>566</v>
      </c>
      <c r="H14" s="97">
        <v>927</v>
      </c>
      <c r="I14" s="64">
        <f t="shared" si="0"/>
        <v>20713</v>
      </c>
      <c r="J14" s="64">
        <f t="shared" si="0"/>
        <v>67741</v>
      </c>
      <c r="K14" s="64">
        <v>25</v>
      </c>
      <c r="L14" s="64">
        <v>1332</v>
      </c>
      <c r="M14" s="64">
        <v>141</v>
      </c>
      <c r="N14" s="64">
        <v>4727</v>
      </c>
      <c r="O14" s="64">
        <f t="shared" si="1"/>
        <v>20879</v>
      </c>
      <c r="P14" s="64">
        <f t="shared" si="1"/>
        <v>73800</v>
      </c>
    </row>
    <row r="15" spans="1:16" x14ac:dyDescent="0.25">
      <c r="A15" s="50">
        <v>5</v>
      </c>
      <c r="B15" s="87" t="s">
        <v>17</v>
      </c>
      <c r="C15" s="64">
        <v>26030</v>
      </c>
      <c r="D15" s="64">
        <v>55346</v>
      </c>
      <c r="E15" s="64">
        <v>30812</v>
      </c>
      <c r="F15" s="64">
        <v>68136</v>
      </c>
      <c r="G15" s="97">
        <v>429</v>
      </c>
      <c r="H15" s="97">
        <v>808</v>
      </c>
      <c r="I15" s="64">
        <f t="shared" si="0"/>
        <v>57271</v>
      </c>
      <c r="J15" s="64">
        <f t="shared" si="0"/>
        <v>124290</v>
      </c>
      <c r="K15" s="64">
        <v>36</v>
      </c>
      <c r="L15" s="64">
        <v>1731</v>
      </c>
      <c r="M15" s="64">
        <v>100</v>
      </c>
      <c r="N15" s="64">
        <v>8287</v>
      </c>
      <c r="O15" s="64">
        <f t="shared" si="1"/>
        <v>57407</v>
      </c>
      <c r="P15" s="64">
        <f t="shared" si="1"/>
        <v>134308</v>
      </c>
    </row>
    <row r="16" spans="1:16" x14ac:dyDescent="0.25">
      <c r="A16" s="50">
        <v>6</v>
      </c>
      <c r="B16" s="87" t="s">
        <v>18</v>
      </c>
      <c r="C16" s="64">
        <v>8042</v>
      </c>
      <c r="D16" s="64">
        <v>21260</v>
      </c>
      <c r="E16" s="64">
        <v>296</v>
      </c>
      <c r="F16" s="64">
        <v>1602</v>
      </c>
      <c r="G16" s="97">
        <v>162</v>
      </c>
      <c r="H16" s="97">
        <v>134</v>
      </c>
      <c r="I16" s="64">
        <f t="shared" si="0"/>
        <v>8500</v>
      </c>
      <c r="J16" s="64">
        <f t="shared" si="0"/>
        <v>22996</v>
      </c>
      <c r="K16" s="64">
        <v>29</v>
      </c>
      <c r="L16" s="64">
        <v>112</v>
      </c>
      <c r="M16" s="64">
        <v>131</v>
      </c>
      <c r="N16" s="64">
        <v>6261</v>
      </c>
      <c r="O16" s="64">
        <f t="shared" si="1"/>
        <v>8660</v>
      </c>
      <c r="P16" s="64">
        <f t="shared" si="1"/>
        <v>29369</v>
      </c>
    </row>
    <row r="17" spans="1:16" x14ac:dyDescent="0.25">
      <c r="A17" s="50">
        <v>7</v>
      </c>
      <c r="B17" s="87" t="s">
        <v>19</v>
      </c>
      <c r="C17" s="64">
        <v>1785</v>
      </c>
      <c r="D17" s="64">
        <v>8736</v>
      </c>
      <c r="E17" s="64">
        <v>984</v>
      </c>
      <c r="F17" s="64">
        <v>6982</v>
      </c>
      <c r="G17" s="97">
        <v>173</v>
      </c>
      <c r="H17" s="97">
        <v>326</v>
      </c>
      <c r="I17" s="64">
        <f t="shared" si="0"/>
        <v>2942</v>
      </c>
      <c r="J17" s="64">
        <f t="shared" si="0"/>
        <v>16044</v>
      </c>
      <c r="K17" s="64">
        <v>3</v>
      </c>
      <c r="L17" s="64">
        <v>267</v>
      </c>
      <c r="M17" s="64">
        <v>30</v>
      </c>
      <c r="N17" s="64">
        <v>4244</v>
      </c>
      <c r="O17" s="64">
        <f t="shared" si="1"/>
        <v>2975</v>
      </c>
      <c r="P17" s="64">
        <f t="shared" si="1"/>
        <v>20555</v>
      </c>
    </row>
    <row r="18" spans="1:16" x14ac:dyDescent="0.25">
      <c r="A18" s="50">
        <v>8</v>
      </c>
      <c r="B18" s="87" t="s">
        <v>20</v>
      </c>
      <c r="C18" s="64">
        <v>150580</v>
      </c>
      <c r="D18" s="64">
        <v>468882</v>
      </c>
      <c r="E18" s="64">
        <v>20222</v>
      </c>
      <c r="F18" s="64">
        <v>45954</v>
      </c>
      <c r="G18" s="97">
        <v>219</v>
      </c>
      <c r="H18" s="97">
        <v>965</v>
      </c>
      <c r="I18" s="64">
        <f t="shared" si="0"/>
        <v>171021</v>
      </c>
      <c r="J18" s="64">
        <f t="shared" si="0"/>
        <v>515801</v>
      </c>
      <c r="K18" s="64">
        <v>85</v>
      </c>
      <c r="L18" s="64">
        <v>5596</v>
      </c>
      <c r="M18" s="64">
        <v>417</v>
      </c>
      <c r="N18" s="64">
        <v>34777</v>
      </c>
      <c r="O18" s="64">
        <f t="shared" si="1"/>
        <v>171523</v>
      </c>
      <c r="P18" s="64">
        <f t="shared" si="1"/>
        <v>556174</v>
      </c>
    </row>
    <row r="19" spans="1:16" x14ac:dyDescent="0.25">
      <c r="A19" s="50">
        <v>9</v>
      </c>
      <c r="B19" s="87" t="s">
        <v>21</v>
      </c>
      <c r="C19" s="64">
        <v>2946</v>
      </c>
      <c r="D19" s="64">
        <v>9213</v>
      </c>
      <c r="E19" s="64">
        <v>300</v>
      </c>
      <c r="F19" s="64">
        <v>1530</v>
      </c>
      <c r="G19" s="97">
        <v>226</v>
      </c>
      <c r="H19" s="97">
        <v>468</v>
      </c>
      <c r="I19" s="64">
        <f t="shared" si="0"/>
        <v>3472</v>
      </c>
      <c r="J19" s="64">
        <f t="shared" si="0"/>
        <v>11211</v>
      </c>
      <c r="K19" s="64">
        <v>3</v>
      </c>
      <c r="L19" s="64">
        <v>186</v>
      </c>
      <c r="M19" s="64">
        <v>28</v>
      </c>
      <c r="N19" s="64">
        <v>688</v>
      </c>
      <c r="O19" s="64">
        <f t="shared" si="1"/>
        <v>3503</v>
      </c>
      <c r="P19" s="64">
        <f t="shared" si="1"/>
        <v>12085</v>
      </c>
    </row>
    <row r="20" spans="1:16" x14ac:dyDescent="0.25">
      <c r="A20" s="50">
        <v>10</v>
      </c>
      <c r="B20" s="87" t="s">
        <v>22</v>
      </c>
      <c r="C20" s="64">
        <v>30891</v>
      </c>
      <c r="D20" s="64">
        <v>89080</v>
      </c>
      <c r="E20" s="64">
        <v>4758</v>
      </c>
      <c r="F20" s="64">
        <v>11368</v>
      </c>
      <c r="G20" s="97">
        <v>3505</v>
      </c>
      <c r="H20" s="97">
        <v>6615</v>
      </c>
      <c r="I20" s="64">
        <f t="shared" si="0"/>
        <v>39154</v>
      </c>
      <c r="J20" s="64">
        <f t="shared" si="0"/>
        <v>107063</v>
      </c>
      <c r="K20" s="64">
        <v>3</v>
      </c>
      <c r="L20" s="64">
        <v>21</v>
      </c>
      <c r="M20" s="64">
        <v>768</v>
      </c>
      <c r="N20" s="64">
        <v>51107</v>
      </c>
      <c r="O20" s="64">
        <f t="shared" si="1"/>
        <v>39925</v>
      </c>
      <c r="P20" s="64">
        <f t="shared" si="1"/>
        <v>158191</v>
      </c>
    </row>
    <row r="21" spans="1:16" x14ac:dyDescent="0.25">
      <c r="A21" s="50">
        <v>11</v>
      </c>
      <c r="B21" s="87" t="s">
        <v>23</v>
      </c>
      <c r="C21" s="64">
        <v>47222</v>
      </c>
      <c r="D21" s="64">
        <v>69572</v>
      </c>
      <c r="E21" s="64">
        <v>4433</v>
      </c>
      <c r="F21" s="64">
        <v>25538</v>
      </c>
      <c r="G21" s="97">
        <v>1352</v>
      </c>
      <c r="H21" s="97">
        <v>3923</v>
      </c>
      <c r="I21" s="64">
        <f t="shared" si="0"/>
        <v>53007</v>
      </c>
      <c r="J21" s="64">
        <f t="shared" si="0"/>
        <v>99033</v>
      </c>
      <c r="K21" s="64">
        <v>265</v>
      </c>
      <c r="L21" s="64">
        <v>437</v>
      </c>
      <c r="M21" s="64">
        <v>443</v>
      </c>
      <c r="N21" s="64">
        <v>4209</v>
      </c>
      <c r="O21" s="64">
        <f t="shared" si="1"/>
        <v>53715</v>
      </c>
      <c r="P21" s="64">
        <f t="shared" si="1"/>
        <v>103679</v>
      </c>
    </row>
    <row r="22" spans="1:16" x14ac:dyDescent="0.25">
      <c r="A22" s="50">
        <v>12</v>
      </c>
      <c r="B22" s="87" t="s">
        <v>24</v>
      </c>
      <c r="C22" s="64">
        <v>203276</v>
      </c>
      <c r="D22" s="64">
        <v>500048</v>
      </c>
      <c r="E22" s="64">
        <v>16203</v>
      </c>
      <c r="F22" s="64">
        <v>79216</v>
      </c>
      <c r="G22" s="97">
        <v>12380</v>
      </c>
      <c r="H22" s="97">
        <v>15564</v>
      </c>
      <c r="I22" s="64">
        <f t="shared" si="0"/>
        <v>231859</v>
      </c>
      <c r="J22" s="64">
        <f t="shared" si="0"/>
        <v>594828</v>
      </c>
      <c r="K22" s="64">
        <v>278</v>
      </c>
      <c r="L22" s="64">
        <v>31792</v>
      </c>
      <c r="M22" s="64">
        <v>5755</v>
      </c>
      <c r="N22" s="64">
        <v>174280</v>
      </c>
      <c r="O22" s="64">
        <f t="shared" si="1"/>
        <v>237892</v>
      </c>
      <c r="P22" s="64">
        <f t="shared" si="1"/>
        <v>800900</v>
      </c>
    </row>
    <row r="23" spans="1:16" x14ac:dyDescent="0.25">
      <c r="A23" s="66" t="s">
        <v>25</v>
      </c>
      <c r="B23" s="88" t="s">
        <v>26</v>
      </c>
      <c r="C23" s="66">
        <f t="shared" ref="C23" si="2">SUM(C11:C22)</f>
        <v>648236</v>
      </c>
      <c r="D23" s="66">
        <f>SUM(D11:D22)</f>
        <v>1783833</v>
      </c>
      <c r="E23" s="66">
        <f>SUM(E11:E22)</f>
        <v>175232</v>
      </c>
      <c r="F23" s="66">
        <f t="shared" ref="F23:N23" si="3">SUM(F11:F22)</f>
        <v>423854</v>
      </c>
      <c r="G23" s="66">
        <f t="shared" si="3"/>
        <v>81524</v>
      </c>
      <c r="H23" s="66">
        <f t="shared" si="3"/>
        <v>107218</v>
      </c>
      <c r="I23" s="66">
        <f t="shared" si="3"/>
        <v>904992</v>
      </c>
      <c r="J23" s="66">
        <f t="shared" si="3"/>
        <v>2314905</v>
      </c>
      <c r="K23" s="66">
        <f t="shared" si="3"/>
        <v>1291</v>
      </c>
      <c r="L23" s="66">
        <f t="shared" si="3"/>
        <v>44768</v>
      </c>
      <c r="M23" s="66">
        <f t="shared" si="3"/>
        <v>13734</v>
      </c>
      <c r="N23" s="66">
        <f t="shared" si="3"/>
        <v>408042</v>
      </c>
      <c r="O23" s="66">
        <f>I23+K23+M23</f>
        <v>920017</v>
      </c>
      <c r="P23" s="66">
        <f>J23+L23+N23</f>
        <v>2767715</v>
      </c>
    </row>
    <row r="24" spans="1:16" x14ac:dyDescent="0.25">
      <c r="A24" s="85" t="s">
        <v>27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</row>
    <row r="25" spans="1:16" x14ac:dyDescent="0.25">
      <c r="A25" s="50">
        <v>13</v>
      </c>
      <c r="B25" s="87" t="s">
        <v>28</v>
      </c>
      <c r="C25" s="64">
        <v>21353</v>
      </c>
      <c r="D25" s="64">
        <v>15059</v>
      </c>
      <c r="E25" s="64">
        <v>26296</v>
      </c>
      <c r="F25" s="64">
        <v>38915</v>
      </c>
      <c r="G25" s="97">
        <v>296</v>
      </c>
      <c r="H25" s="97">
        <v>1308</v>
      </c>
      <c r="I25" s="64">
        <f t="shared" ref="I25:J46" si="4">C25+E25+G25</f>
        <v>47945</v>
      </c>
      <c r="J25" s="64">
        <f t="shared" si="4"/>
        <v>55282</v>
      </c>
      <c r="K25" s="64">
        <v>28</v>
      </c>
      <c r="L25" s="64">
        <v>3192</v>
      </c>
      <c r="M25" s="64">
        <v>1727</v>
      </c>
      <c r="N25" s="64">
        <v>243916</v>
      </c>
      <c r="O25" s="64">
        <f t="shared" ref="O25:P46" si="5">I25+K25+M25</f>
        <v>49700</v>
      </c>
      <c r="P25" s="64">
        <f t="shared" si="5"/>
        <v>302390</v>
      </c>
    </row>
    <row r="26" spans="1:16" x14ac:dyDescent="0.25">
      <c r="A26" s="50">
        <v>14</v>
      </c>
      <c r="B26" s="87" t="s">
        <v>29</v>
      </c>
      <c r="C26" s="64">
        <v>31</v>
      </c>
      <c r="D26" s="64">
        <v>405</v>
      </c>
      <c r="E26" s="64">
        <v>7251</v>
      </c>
      <c r="F26" s="64">
        <v>6470</v>
      </c>
      <c r="G26" s="97">
        <v>0</v>
      </c>
      <c r="H26" s="97">
        <v>0</v>
      </c>
      <c r="I26" s="64">
        <f t="shared" si="4"/>
        <v>7282</v>
      </c>
      <c r="J26" s="64">
        <f t="shared" si="4"/>
        <v>6875</v>
      </c>
      <c r="K26" s="64">
        <v>0</v>
      </c>
      <c r="L26" s="64">
        <v>0</v>
      </c>
      <c r="M26" s="64">
        <v>1458</v>
      </c>
      <c r="N26" s="64">
        <v>20818</v>
      </c>
      <c r="O26" s="64">
        <f t="shared" si="5"/>
        <v>8740</v>
      </c>
      <c r="P26" s="64">
        <f t="shared" si="5"/>
        <v>27693</v>
      </c>
    </row>
    <row r="27" spans="1:16" x14ac:dyDescent="0.25">
      <c r="A27" s="50">
        <v>15</v>
      </c>
      <c r="B27" s="87" t="s">
        <v>30</v>
      </c>
      <c r="C27" s="64">
        <v>0</v>
      </c>
      <c r="D27" s="64">
        <v>0</v>
      </c>
      <c r="E27" s="64">
        <v>418</v>
      </c>
      <c r="F27" s="64">
        <v>2149</v>
      </c>
      <c r="G27" s="97">
        <v>0</v>
      </c>
      <c r="H27" s="97">
        <v>0</v>
      </c>
      <c r="I27" s="64">
        <f t="shared" si="4"/>
        <v>418</v>
      </c>
      <c r="J27" s="64">
        <f t="shared" si="4"/>
        <v>2149</v>
      </c>
      <c r="K27" s="64">
        <v>0</v>
      </c>
      <c r="L27" s="64">
        <v>0</v>
      </c>
      <c r="M27" s="64">
        <v>0</v>
      </c>
      <c r="N27" s="64">
        <v>0</v>
      </c>
      <c r="O27" s="64">
        <f t="shared" si="5"/>
        <v>418</v>
      </c>
      <c r="P27" s="64">
        <f t="shared" si="5"/>
        <v>2149</v>
      </c>
    </row>
    <row r="28" spans="1:16" x14ac:dyDescent="0.25">
      <c r="A28" s="50">
        <v>16</v>
      </c>
      <c r="B28" s="87" t="s">
        <v>31</v>
      </c>
      <c r="C28" s="64">
        <v>0</v>
      </c>
      <c r="D28" s="64">
        <v>0</v>
      </c>
      <c r="E28" s="64">
        <v>0</v>
      </c>
      <c r="F28" s="64">
        <v>0</v>
      </c>
      <c r="G28" s="97">
        <v>0</v>
      </c>
      <c r="H28" s="97">
        <v>0</v>
      </c>
      <c r="I28" s="64">
        <f t="shared" si="4"/>
        <v>0</v>
      </c>
      <c r="J28" s="64">
        <f t="shared" si="4"/>
        <v>0</v>
      </c>
      <c r="K28" s="64">
        <v>0</v>
      </c>
      <c r="L28" s="64">
        <v>0</v>
      </c>
      <c r="M28" s="64">
        <v>1</v>
      </c>
      <c r="N28" s="64">
        <v>115</v>
      </c>
      <c r="O28" s="64">
        <f t="shared" si="5"/>
        <v>1</v>
      </c>
      <c r="P28" s="64">
        <f t="shared" si="5"/>
        <v>115</v>
      </c>
    </row>
    <row r="29" spans="1:16" x14ac:dyDescent="0.25">
      <c r="A29" s="50">
        <v>17</v>
      </c>
      <c r="B29" s="87" t="s">
        <v>32</v>
      </c>
      <c r="C29" s="64">
        <v>12929</v>
      </c>
      <c r="D29" s="64">
        <v>18784</v>
      </c>
      <c r="E29" s="64">
        <v>1047</v>
      </c>
      <c r="F29" s="64">
        <v>3495</v>
      </c>
      <c r="G29" s="97">
        <v>0</v>
      </c>
      <c r="H29" s="97">
        <v>0</v>
      </c>
      <c r="I29" s="64">
        <f t="shared" si="4"/>
        <v>13976</v>
      </c>
      <c r="J29" s="64">
        <f t="shared" si="4"/>
        <v>22279</v>
      </c>
      <c r="K29" s="64">
        <v>0</v>
      </c>
      <c r="L29" s="64">
        <v>0</v>
      </c>
      <c r="M29" s="64">
        <v>1</v>
      </c>
      <c r="N29" s="64">
        <v>110</v>
      </c>
      <c r="O29" s="64">
        <f t="shared" si="5"/>
        <v>13977</v>
      </c>
      <c r="P29" s="64">
        <f t="shared" si="5"/>
        <v>22389</v>
      </c>
    </row>
    <row r="30" spans="1:16" x14ac:dyDescent="0.25">
      <c r="A30" s="50">
        <v>18</v>
      </c>
      <c r="B30" s="87" t="s">
        <v>33</v>
      </c>
      <c r="C30" s="64">
        <v>0</v>
      </c>
      <c r="D30" s="64">
        <v>0</v>
      </c>
      <c r="E30" s="64">
        <v>0</v>
      </c>
      <c r="F30" s="64">
        <v>0</v>
      </c>
      <c r="G30" s="97">
        <v>0</v>
      </c>
      <c r="H30" s="97">
        <v>0</v>
      </c>
      <c r="I30" s="64">
        <f t="shared" si="4"/>
        <v>0</v>
      </c>
      <c r="J30" s="64">
        <f t="shared" si="4"/>
        <v>0</v>
      </c>
      <c r="K30" s="64">
        <v>0</v>
      </c>
      <c r="L30" s="64">
        <v>0</v>
      </c>
      <c r="M30" s="64">
        <v>0</v>
      </c>
      <c r="N30" s="64">
        <v>0</v>
      </c>
      <c r="O30" s="64">
        <f t="shared" si="5"/>
        <v>0</v>
      </c>
      <c r="P30" s="64">
        <f t="shared" si="5"/>
        <v>0</v>
      </c>
    </row>
    <row r="31" spans="1:16" x14ac:dyDescent="0.25">
      <c r="A31" s="50">
        <v>19</v>
      </c>
      <c r="B31" s="87" t="s">
        <v>34</v>
      </c>
      <c r="C31" s="64">
        <v>231</v>
      </c>
      <c r="D31" s="64">
        <v>1424</v>
      </c>
      <c r="E31" s="64">
        <v>3</v>
      </c>
      <c r="F31" s="64">
        <v>27</v>
      </c>
      <c r="G31" s="97">
        <v>0</v>
      </c>
      <c r="H31" s="97">
        <v>0</v>
      </c>
      <c r="I31" s="64">
        <f t="shared" si="4"/>
        <v>234</v>
      </c>
      <c r="J31" s="64">
        <f t="shared" si="4"/>
        <v>1451</v>
      </c>
      <c r="K31" s="64">
        <v>0</v>
      </c>
      <c r="L31" s="64">
        <v>0</v>
      </c>
      <c r="M31" s="64">
        <v>2</v>
      </c>
      <c r="N31" s="64">
        <v>14</v>
      </c>
      <c r="O31" s="64">
        <f t="shared" si="5"/>
        <v>236</v>
      </c>
      <c r="P31" s="64">
        <f t="shared" si="5"/>
        <v>1465</v>
      </c>
    </row>
    <row r="32" spans="1:16" x14ac:dyDescent="0.25">
      <c r="A32" s="50">
        <v>20</v>
      </c>
      <c r="B32" s="87" t="s">
        <v>35</v>
      </c>
      <c r="C32" s="64">
        <v>46171</v>
      </c>
      <c r="D32" s="64">
        <v>88350</v>
      </c>
      <c r="E32" s="64">
        <v>41072</v>
      </c>
      <c r="F32" s="64">
        <v>98298</v>
      </c>
      <c r="G32" s="97">
        <v>1728</v>
      </c>
      <c r="H32" s="97">
        <v>2631</v>
      </c>
      <c r="I32" s="64">
        <f t="shared" si="4"/>
        <v>88971</v>
      </c>
      <c r="J32" s="64">
        <f t="shared" si="4"/>
        <v>189279</v>
      </c>
      <c r="K32" s="64">
        <v>13</v>
      </c>
      <c r="L32" s="64">
        <v>843</v>
      </c>
      <c r="M32" s="64">
        <v>3638</v>
      </c>
      <c r="N32" s="64">
        <v>277828</v>
      </c>
      <c r="O32" s="64">
        <f t="shared" si="5"/>
        <v>92622</v>
      </c>
      <c r="P32" s="64">
        <f t="shared" si="5"/>
        <v>467950</v>
      </c>
    </row>
    <row r="33" spans="1:16" x14ac:dyDescent="0.25">
      <c r="A33" s="50">
        <v>21</v>
      </c>
      <c r="B33" s="21" t="s">
        <v>36</v>
      </c>
      <c r="C33" s="64">
        <v>16114</v>
      </c>
      <c r="D33" s="64">
        <v>62355</v>
      </c>
      <c r="E33" s="64">
        <v>15293</v>
      </c>
      <c r="F33" s="64">
        <v>65291</v>
      </c>
      <c r="G33" s="97">
        <v>0</v>
      </c>
      <c r="H33" s="97">
        <v>0</v>
      </c>
      <c r="I33" s="64">
        <f t="shared" si="4"/>
        <v>31407</v>
      </c>
      <c r="J33" s="64">
        <f t="shared" si="4"/>
        <v>127646</v>
      </c>
      <c r="K33" s="64">
        <v>0</v>
      </c>
      <c r="L33" s="64">
        <v>0</v>
      </c>
      <c r="M33" s="64">
        <v>3276</v>
      </c>
      <c r="N33" s="64">
        <v>283008</v>
      </c>
      <c r="O33" s="64">
        <f t="shared" si="5"/>
        <v>34683</v>
      </c>
      <c r="P33" s="64">
        <f t="shared" si="5"/>
        <v>410654</v>
      </c>
    </row>
    <row r="34" spans="1:16" x14ac:dyDescent="0.25">
      <c r="A34" s="50">
        <v>22</v>
      </c>
      <c r="B34" s="87" t="s">
        <v>37</v>
      </c>
      <c r="C34" s="64">
        <v>7212</v>
      </c>
      <c r="D34" s="64">
        <v>17547</v>
      </c>
      <c r="E34" s="64">
        <v>269</v>
      </c>
      <c r="F34" s="64">
        <v>1596</v>
      </c>
      <c r="G34" s="97">
        <v>70</v>
      </c>
      <c r="H34" s="97">
        <v>264</v>
      </c>
      <c r="I34" s="64">
        <f t="shared" si="4"/>
        <v>7551</v>
      </c>
      <c r="J34" s="64">
        <f t="shared" si="4"/>
        <v>19407</v>
      </c>
      <c r="K34" s="64">
        <v>12</v>
      </c>
      <c r="L34" s="64">
        <v>296</v>
      </c>
      <c r="M34" s="64">
        <v>403</v>
      </c>
      <c r="N34" s="64">
        <v>19159</v>
      </c>
      <c r="O34" s="64">
        <f t="shared" si="5"/>
        <v>7966</v>
      </c>
      <c r="P34" s="64">
        <f t="shared" si="5"/>
        <v>38862</v>
      </c>
    </row>
    <row r="35" spans="1:16" x14ac:dyDescent="0.25">
      <c r="A35" s="50">
        <v>23</v>
      </c>
      <c r="B35" s="87" t="s">
        <v>38</v>
      </c>
      <c r="C35" s="64">
        <v>2051</v>
      </c>
      <c r="D35" s="64">
        <v>9892</v>
      </c>
      <c r="E35" s="64">
        <v>64397</v>
      </c>
      <c r="F35" s="64">
        <v>86894</v>
      </c>
      <c r="G35" s="97">
        <v>0</v>
      </c>
      <c r="H35" s="97">
        <v>0</v>
      </c>
      <c r="I35" s="64">
        <f t="shared" si="4"/>
        <v>66448</v>
      </c>
      <c r="J35" s="64">
        <f t="shared" si="4"/>
        <v>96786</v>
      </c>
      <c r="K35" s="64">
        <v>0</v>
      </c>
      <c r="L35" s="64">
        <v>0</v>
      </c>
      <c r="M35" s="64">
        <v>22</v>
      </c>
      <c r="N35" s="64">
        <v>3001</v>
      </c>
      <c r="O35" s="64">
        <f t="shared" si="5"/>
        <v>66470</v>
      </c>
      <c r="P35" s="64">
        <f t="shared" si="5"/>
        <v>99787</v>
      </c>
    </row>
    <row r="36" spans="1:16" x14ac:dyDescent="0.25">
      <c r="A36" s="50">
        <v>24</v>
      </c>
      <c r="B36" s="87" t="s">
        <v>39</v>
      </c>
      <c r="C36" s="64">
        <v>2627</v>
      </c>
      <c r="D36" s="64">
        <v>3645</v>
      </c>
      <c r="E36" s="64">
        <v>30821</v>
      </c>
      <c r="F36" s="64">
        <v>33521</v>
      </c>
      <c r="G36" s="97">
        <v>0</v>
      </c>
      <c r="H36" s="97">
        <v>0</v>
      </c>
      <c r="I36" s="64">
        <f t="shared" si="4"/>
        <v>33448</v>
      </c>
      <c r="J36" s="64">
        <f t="shared" si="4"/>
        <v>37166</v>
      </c>
      <c r="K36" s="64">
        <v>1</v>
      </c>
      <c r="L36" s="64">
        <v>1516</v>
      </c>
      <c r="M36" s="64">
        <v>33</v>
      </c>
      <c r="N36" s="64">
        <v>24241</v>
      </c>
      <c r="O36" s="64">
        <f t="shared" si="5"/>
        <v>33482</v>
      </c>
      <c r="P36" s="64">
        <f t="shared" si="5"/>
        <v>62923</v>
      </c>
    </row>
    <row r="37" spans="1:16" x14ac:dyDescent="0.25">
      <c r="A37" s="50">
        <v>25</v>
      </c>
      <c r="B37" s="87" t="s">
        <v>40</v>
      </c>
      <c r="C37" s="64">
        <v>0</v>
      </c>
      <c r="D37" s="64">
        <v>0</v>
      </c>
      <c r="E37" s="64">
        <v>1</v>
      </c>
      <c r="F37" s="64">
        <v>3</v>
      </c>
      <c r="G37" s="97">
        <v>0</v>
      </c>
      <c r="H37" s="97">
        <v>0</v>
      </c>
      <c r="I37" s="64">
        <f t="shared" si="4"/>
        <v>1</v>
      </c>
      <c r="J37" s="64">
        <f t="shared" si="4"/>
        <v>3</v>
      </c>
      <c r="K37" s="64">
        <v>0</v>
      </c>
      <c r="L37" s="64">
        <v>0</v>
      </c>
      <c r="M37" s="64">
        <v>0</v>
      </c>
      <c r="N37" s="64">
        <v>0</v>
      </c>
      <c r="O37" s="64">
        <f t="shared" si="5"/>
        <v>1</v>
      </c>
      <c r="P37" s="64">
        <f t="shared" si="5"/>
        <v>3</v>
      </c>
    </row>
    <row r="38" spans="1:16" x14ac:dyDescent="0.25">
      <c r="A38" s="50">
        <v>26</v>
      </c>
      <c r="B38" s="87" t="s">
        <v>41</v>
      </c>
      <c r="C38" s="64">
        <v>6</v>
      </c>
      <c r="D38" s="64">
        <v>11</v>
      </c>
      <c r="E38" s="64">
        <v>3</v>
      </c>
      <c r="F38" s="64">
        <v>825</v>
      </c>
      <c r="G38" s="97">
        <v>0</v>
      </c>
      <c r="H38" s="97">
        <v>0</v>
      </c>
      <c r="I38" s="64">
        <f t="shared" si="4"/>
        <v>9</v>
      </c>
      <c r="J38" s="64">
        <f t="shared" si="4"/>
        <v>836</v>
      </c>
      <c r="K38" s="64">
        <v>7</v>
      </c>
      <c r="L38" s="64">
        <v>527</v>
      </c>
      <c r="M38" s="64">
        <v>145</v>
      </c>
      <c r="N38" s="64">
        <v>4142</v>
      </c>
      <c r="O38" s="64">
        <f t="shared" si="5"/>
        <v>161</v>
      </c>
      <c r="P38" s="64">
        <f t="shared" si="5"/>
        <v>5505</v>
      </c>
    </row>
    <row r="39" spans="1:16" x14ac:dyDescent="0.25">
      <c r="A39" s="50">
        <v>27</v>
      </c>
      <c r="B39" s="87" t="s">
        <v>42</v>
      </c>
      <c r="C39" s="64">
        <v>0</v>
      </c>
      <c r="D39" s="64">
        <v>0</v>
      </c>
      <c r="E39" s="64">
        <v>0</v>
      </c>
      <c r="F39" s="64">
        <v>0</v>
      </c>
      <c r="G39" s="97">
        <v>0</v>
      </c>
      <c r="H39" s="97">
        <v>0</v>
      </c>
      <c r="I39" s="64">
        <f t="shared" si="4"/>
        <v>0</v>
      </c>
      <c r="J39" s="64">
        <f t="shared" si="4"/>
        <v>0</v>
      </c>
      <c r="K39" s="64">
        <v>0</v>
      </c>
      <c r="L39" s="64">
        <v>0</v>
      </c>
      <c r="M39" s="64">
        <v>0</v>
      </c>
      <c r="N39" s="64">
        <v>0</v>
      </c>
      <c r="O39" s="64">
        <f t="shared" si="5"/>
        <v>0</v>
      </c>
      <c r="P39" s="64">
        <f t="shared" si="5"/>
        <v>0</v>
      </c>
    </row>
    <row r="40" spans="1:16" x14ac:dyDescent="0.25">
      <c r="A40" s="50">
        <v>28</v>
      </c>
      <c r="B40" s="87" t="s">
        <v>43</v>
      </c>
      <c r="C40" s="64">
        <v>109</v>
      </c>
      <c r="D40" s="64">
        <v>647</v>
      </c>
      <c r="E40" s="64">
        <v>8486</v>
      </c>
      <c r="F40" s="64">
        <v>29458</v>
      </c>
      <c r="G40" s="97">
        <v>0</v>
      </c>
      <c r="H40" s="97">
        <v>0</v>
      </c>
      <c r="I40" s="64">
        <f t="shared" si="4"/>
        <v>8595</v>
      </c>
      <c r="J40" s="64">
        <f t="shared" si="4"/>
        <v>30105</v>
      </c>
      <c r="K40" s="64">
        <v>22</v>
      </c>
      <c r="L40" s="64">
        <v>385</v>
      </c>
      <c r="M40" s="64">
        <v>980</v>
      </c>
      <c r="N40" s="64">
        <v>148706</v>
      </c>
      <c r="O40" s="64">
        <f t="shared" si="5"/>
        <v>9597</v>
      </c>
      <c r="P40" s="64">
        <f t="shared" si="5"/>
        <v>179196</v>
      </c>
    </row>
    <row r="41" spans="1:16" x14ac:dyDescent="0.25">
      <c r="A41" s="50">
        <v>29</v>
      </c>
      <c r="B41" s="87" t="s">
        <v>44</v>
      </c>
      <c r="C41" s="64">
        <v>3707</v>
      </c>
      <c r="D41" s="64">
        <v>1874</v>
      </c>
      <c r="E41" s="64">
        <v>0</v>
      </c>
      <c r="F41" s="64">
        <v>0</v>
      </c>
      <c r="G41" s="97">
        <v>0</v>
      </c>
      <c r="H41" s="97">
        <v>0</v>
      </c>
      <c r="I41" s="64">
        <f t="shared" si="4"/>
        <v>3707</v>
      </c>
      <c r="J41" s="64">
        <f t="shared" si="4"/>
        <v>1874</v>
      </c>
      <c r="K41" s="64">
        <v>0</v>
      </c>
      <c r="L41" s="64">
        <v>0</v>
      </c>
      <c r="M41" s="64">
        <v>8</v>
      </c>
      <c r="N41" s="64">
        <v>4422</v>
      </c>
      <c r="O41" s="64">
        <f t="shared" si="5"/>
        <v>3715</v>
      </c>
      <c r="P41" s="64">
        <f t="shared" si="5"/>
        <v>6296</v>
      </c>
    </row>
    <row r="42" spans="1:16" x14ac:dyDescent="0.25">
      <c r="A42" s="50">
        <v>30</v>
      </c>
      <c r="B42" s="87" t="s">
        <v>45</v>
      </c>
      <c r="C42" s="64">
        <v>469</v>
      </c>
      <c r="D42" s="64">
        <v>828</v>
      </c>
      <c r="E42" s="64">
        <v>31429</v>
      </c>
      <c r="F42" s="64">
        <v>24745</v>
      </c>
      <c r="G42" s="97">
        <v>0</v>
      </c>
      <c r="H42" s="97">
        <v>0</v>
      </c>
      <c r="I42" s="64">
        <f t="shared" si="4"/>
        <v>31898</v>
      </c>
      <c r="J42" s="64">
        <f t="shared" si="4"/>
        <v>25573</v>
      </c>
      <c r="K42" s="64">
        <v>0</v>
      </c>
      <c r="L42" s="64">
        <v>0</v>
      </c>
      <c r="M42" s="64">
        <v>8</v>
      </c>
      <c r="N42" s="64">
        <v>557</v>
      </c>
      <c r="O42" s="64">
        <f t="shared" si="5"/>
        <v>31906</v>
      </c>
      <c r="P42" s="64">
        <f t="shared" si="5"/>
        <v>26130</v>
      </c>
    </row>
    <row r="43" spans="1:16" x14ac:dyDescent="0.25">
      <c r="A43" s="50">
        <v>31</v>
      </c>
      <c r="B43" s="87" t="s">
        <v>46</v>
      </c>
      <c r="C43" s="64">
        <v>106</v>
      </c>
      <c r="D43" s="64">
        <v>347</v>
      </c>
      <c r="E43" s="64">
        <v>0</v>
      </c>
      <c r="F43" s="64">
        <v>0</v>
      </c>
      <c r="G43" s="97">
        <v>0</v>
      </c>
      <c r="H43" s="97">
        <v>0</v>
      </c>
      <c r="I43" s="64">
        <f t="shared" si="4"/>
        <v>106</v>
      </c>
      <c r="J43" s="64">
        <f t="shared" si="4"/>
        <v>347</v>
      </c>
      <c r="K43" s="64">
        <v>0</v>
      </c>
      <c r="L43" s="64">
        <v>0</v>
      </c>
      <c r="M43" s="64">
        <v>2</v>
      </c>
      <c r="N43" s="64">
        <v>22</v>
      </c>
      <c r="O43" s="64">
        <f t="shared" si="5"/>
        <v>108</v>
      </c>
      <c r="P43" s="64">
        <f t="shared" si="5"/>
        <v>369</v>
      </c>
    </row>
    <row r="44" spans="1:16" x14ac:dyDescent="0.25">
      <c r="A44" s="50">
        <v>32</v>
      </c>
      <c r="B44" s="87" t="s">
        <v>47</v>
      </c>
      <c r="C44" s="64">
        <v>0</v>
      </c>
      <c r="D44" s="64">
        <v>0</v>
      </c>
      <c r="E44" s="64">
        <v>0</v>
      </c>
      <c r="F44" s="64">
        <v>0</v>
      </c>
      <c r="G44" s="97">
        <v>0</v>
      </c>
      <c r="H44" s="97">
        <v>0</v>
      </c>
      <c r="I44" s="64">
        <f t="shared" si="4"/>
        <v>0</v>
      </c>
      <c r="J44" s="64">
        <f t="shared" si="4"/>
        <v>0</v>
      </c>
      <c r="K44" s="64">
        <v>0</v>
      </c>
      <c r="L44" s="64">
        <v>0</v>
      </c>
      <c r="M44" s="64">
        <v>0</v>
      </c>
      <c r="N44" s="64">
        <v>0</v>
      </c>
      <c r="O44" s="64">
        <f t="shared" si="5"/>
        <v>0</v>
      </c>
      <c r="P44" s="64">
        <f t="shared" si="5"/>
        <v>0</v>
      </c>
    </row>
    <row r="45" spans="1:16" x14ac:dyDescent="0.25">
      <c r="A45" s="50">
        <v>33</v>
      </c>
      <c r="B45" s="87" t="s">
        <v>48</v>
      </c>
      <c r="C45" s="64">
        <v>4469</v>
      </c>
      <c r="D45" s="64">
        <v>10913</v>
      </c>
      <c r="E45" s="64">
        <v>7918</v>
      </c>
      <c r="F45" s="64">
        <v>8860</v>
      </c>
      <c r="G45" s="97">
        <v>0</v>
      </c>
      <c r="H45" s="97">
        <v>0</v>
      </c>
      <c r="I45" s="64">
        <f t="shared" si="4"/>
        <v>12387</v>
      </c>
      <c r="J45" s="64">
        <f t="shared" si="4"/>
        <v>19773</v>
      </c>
      <c r="K45" s="64">
        <v>0</v>
      </c>
      <c r="L45" s="64">
        <v>0</v>
      </c>
      <c r="M45" s="64">
        <v>240</v>
      </c>
      <c r="N45" s="64">
        <v>74821</v>
      </c>
      <c r="O45" s="64">
        <f t="shared" si="5"/>
        <v>12627</v>
      </c>
      <c r="P45" s="64">
        <f t="shared" si="5"/>
        <v>94594</v>
      </c>
    </row>
    <row r="46" spans="1:16" x14ac:dyDescent="0.25">
      <c r="A46" s="50">
        <v>34</v>
      </c>
      <c r="B46" s="87" t="s">
        <v>49</v>
      </c>
      <c r="C46" s="64">
        <v>0</v>
      </c>
      <c r="D46" s="64">
        <v>0</v>
      </c>
      <c r="E46" s="64">
        <v>1</v>
      </c>
      <c r="F46" s="64">
        <v>1</v>
      </c>
      <c r="G46" s="97">
        <v>0</v>
      </c>
      <c r="H46" s="97">
        <v>0</v>
      </c>
      <c r="I46" s="64">
        <f t="shared" si="4"/>
        <v>1</v>
      </c>
      <c r="J46" s="64">
        <f t="shared" si="4"/>
        <v>1</v>
      </c>
      <c r="K46" s="64">
        <v>0</v>
      </c>
      <c r="L46" s="64">
        <v>0</v>
      </c>
      <c r="M46" s="64">
        <v>0</v>
      </c>
      <c r="N46" s="64">
        <v>0</v>
      </c>
      <c r="O46" s="64">
        <f t="shared" si="5"/>
        <v>1</v>
      </c>
      <c r="P46" s="64">
        <f t="shared" si="5"/>
        <v>1</v>
      </c>
    </row>
    <row r="47" spans="1:16" x14ac:dyDescent="0.25">
      <c r="A47" s="66" t="s">
        <v>80</v>
      </c>
      <c r="B47" s="88" t="s">
        <v>26</v>
      </c>
      <c r="C47" s="66">
        <f t="shared" ref="C47:D47" si="6">SUM(C25:C46)</f>
        <v>117585</v>
      </c>
      <c r="D47" s="66">
        <f t="shared" si="6"/>
        <v>232081</v>
      </c>
      <c r="E47" s="66">
        <f>SUM(E25:E46)</f>
        <v>234705</v>
      </c>
      <c r="F47" s="66">
        <f t="shared" ref="F47:P47" si="7">SUM(F25:F46)</f>
        <v>400548</v>
      </c>
      <c r="G47" s="66">
        <f t="shared" si="7"/>
        <v>2094</v>
      </c>
      <c r="H47" s="66">
        <f t="shared" si="7"/>
        <v>4203</v>
      </c>
      <c r="I47" s="66">
        <f t="shared" si="7"/>
        <v>354384</v>
      </c>
      <c r="J47" s="66">
        <f t="shared" si="7"/>
        <v>636832</v>
      </c>
      <c r="K47" s="66">
        <f t="shared" si="7"/>
        <v>83</v>
      </c>
      <c r="L47" s="66">
        <f t="shared" si="7"/>
        <v>6759</v>
      </c>
      <c r="M47" s="66">
        <f t="shared" si="7"/>
        <v>11944</v>
      </c>
      <c r="N47" s="66">
        <f t="shared" si="7"/>
        <v>1104880</v>
      </c>
      <c r="O47" s="66">
        <f t="shared" si="7"/>
        <v>366411</v>
      </c>
      <c r="P47" s="66">
        <f t="shared" si="7"/>
        <v>1748471</v>
      </c>
    </row>
    <row r="48" spans="1:16" x14ac:dyDescent="0.25">
      <c r="A48" s="66"/>
      <c r="B48" s="88" t="s">
        <v>81</v>
      </c>
      <c r="C48" s="66">
        <f t="shared" ref="C48:D48" si="8">C47+C23</f>
        <v>765821</v>
      </c>
      <c r="D48" s="66">
        <f t="shared" si="8"/>
        <v>2015914</v>
      </c>
      <c r="E48" s="66">
        <f>E47+E23</f>
        <v>409937</v>
      </c>
      <c r="F48" s="66">
        <f t="shared" ref="F48:P48" si="9">F47+F23</f>
        <v>824402</v>
      </c>
      <c r="G48" s="66">
        <f t="shared" si="9"/>
        <v>83618</v>
      </c>
      <c r="H48" s="66">
        <f t="shared" si="9"/>
        <v>111421</v>
      </c>
      <c r="I48" s="66">
        <f t="shared" si="9"/>
        <v>1259376</v>
      </c>
      <c r="J48" s="66">
        <f t="shared" si="9"/>
        <v>2951737</v>
      </c>
      <c r="K48" s="66">
        <f t="shared" si="9"/>
        <v>1374</v>
      </c>
      <c r="L48" s="66">
        <f t="shared" si="9"/>
        <v>51527</v>
      </c>
      <c r="M48" s="66">
        <f t="shared" si="9"/>
        <v>25678</v>
      </c>
      <c r="N48" s="66">
        <f t="shared" si="9"/>
        <v>1512922</v>
      </c>
      <c r="O48" s="66">
        <f t="shared" si="9"/>
        <v>1286428</v>
      </c>
      <c r="P48" s="66">
        <f t="shared" si="9"/>
        <v>4516186</v>
      </c>
    </row>
    <row r="49" spans="1:16" x14ac:dyDescent="0.25">
      <c r="A49" s="85" t="s">
        <v>53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1:16" x14ac:dyDescent="0.25">
      <c r="A50" s="50">
        <v>35</v>
      </c>
      <c r="B50" s="87" t="s">
        <v>54</v>
      </c>
      <c r="C50" s="64">
        <v>446840</v>
      </c>
      <c r="D50" s="64">
        <v>959045</v>
      </c>
      <c r="E50" s="64">
        <v>40829</v>
      </c>
      <c r="F50" s="64">
        <v>84332</v>
      </c>
      <c r="G50" s="97">
        <v>18457</v>
      </c>
      <c r="H50" s="97">
        <v>37230</v>
      </c>
      <c r="I50" s="64">
        <f>C50+E50+G50</f>
        <v>506126</v>
      </c>
      <c r="J50" s="64">
        <f>D50+F50+H50</f>
        <v>1080607</v>
      </c>
      <c r="K50" s="64">
        <v>39</v>
      </c>
      <c r="L50" s="64">
        <v>705</v>
      </c>
      <c r="M50" s="64">
        <v>168</v>
      </c>
      <c r="N50" s="64">
        <v>9793</v>
      </c>
      <c r="O50" s="64">
        <f>I50+K50+M50</f>
        <v>506333</v>
      </c>
      <c r="P50" s="64">
        <f>J50+L50+N50</f>
        <v>1091105</v>
      </c>
    </row>
    <row r="51" spans="1:16" x14ac:dyDescent="0.25">
      <c r="A51" s="66" t="s">
        <v>50</v>
      </c>
      <c r="B51" s="88" t="s">
        <v>26</v>
      </c>
      <c r="C51" s="66">
        <f t="shared" ref="C51:P51" si="10">SUM(C50:C50)</f>
        <v>446840</v>
      </c>
      <c r="D51" s="66">
        <f t="shared" si="10"/>
        <v>959045</v>
      </c>
      <c r="E51" s="66">
        <f t="shared" si="10"/>
        <v>40829</v>
      </c>
      <c r="F51" s="66">
        <f t="shared" si="10"/>
        <v>84332</v>
      </c>
      <c r="G51" s="66">
        <f t="shared" si="10"/>
        <v>18457</v>
      </c>
      <c r="H51" s="66">
        <f t="shared" si="10"/>
        <v>37230</v>
      </c>
      <c r="I51" s="66">
        <f t="shared" si="10"/>
        <v>506126</v>
      </c>
      <c r="J51" s="66">
        <f t="shared" si="10"/>
        <v>1080607</v>
      </c>
      <c r="K51" s="66">
        <f t="shared" si="10"/>
        <v>39</v>
      </c>
      <c r="L51" s="66">
        <f t="shared" si="10"/>
        <v>705</v>
      </c>
      <c r="M51" s="66">
        <f t="shared" si="10"/>
        <v>168</v>
      </c>
      <c r="N51" s="66">
        <f t="shared" si="10"/>
        <v>9793</v>
      </c>
      <c r="O51" s="66">
        <f t="shared" si="10"/>
        <v>506333</v>
      </c>
      <c r="P51" s="66">
        <f t="shared" si="10"/>
        <v>1091105</v>
      </c>
    </row>
    <row r="52" spans="1:16" x14ac:dyDescent="0.25">
      <c r="A52" s="85" t="s">
        <v>56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1:16" x14ac:dyDescent="0.25">
      <c r="A53" s="50">
        <v>36</v>
      </c>
      <c r="B53" s="87" t="s">
        <v>57</v>
      </c>
      <c r="C53" s="64">
        <v>2908732</v>
      </c>
      <c r="D53" s="64">
        <v>1281146</v>
      </c>
      <c r="E53" s="64">
        <v>31555</v>
      </c>
      <c r="F53" s="64">
        <v>15617</v>
      </c>
      <c r="G53" s="97">
        <v>722</v>
      </c>
      <c r="H53" s="97">
        <v>784</v>
      </c>
      <c r="I53" s="64">
        <f t="shared" ref="I53:J54" si="11">C53+E53+G53</f>
        <v>2941009</v>
      </c>
      <c r="J53" s="64">
        <f t="shared" si="11"/>
        <v>1297547</v>
      </c>
      <c r="K53" s="64">
        <v>0</v>
      </c>
      <c r="L53" s="64">
        <v>0</v>
      </c>
      <c r="M53" s="64">
        <v>10091</v>
      </c>
      <c r="N53" s="64">
        <v>1490</v>
      </c>
      <c r="O53" s="64">
        <f t="shared" ref="O53:P54" si="12">I53+K53+M53</f>
        <v>2951100</v>
      </c>
      <c r="P53" s="64">
        <f t="shared" si="12"/>
        <v>1299037</v>
      </c>
    </row>
    <row r="54" spans="1:16" x14ac:dyDescent="0.25">
      <c r="A54" s="50">
        <v>37</v>
      </c>
      <c r="B54" s="87" t="s">
        <v>58</v>
      </c>
      <c r="C54" s="64">
        <v>0</v>
      </c>
      <c r="D54" s="64">
        <v>0</v>
      </c>
      <c r="E54" s="64">
        <v>114</v>
      </c>
      <c r="F54" s="64">
        <v>373</v>
      </c>
      <c r="G54" s="97">
        <v>0</v>
      </c>
      <c r="H54" s="97">
        <v>0</v>
      </c>
      <c r="I54" s="64">
        <f t="shared" si="11"/>
        <v>114</v>
      </c>
      <c r="J54" s="64">
        <f t="shared" si="11"/>
        <v>373</v>
      </c>
      <c r="K54" s="64">
        <v>542</v>
      </c>
      <c r="L54" s="64">
        <v>1855</v>
      </c>
      <c r="M54" s="64">
        <v>0</v>
      </c>
      <c r="N54" s="64">
        <v>0</v>
      </c>
      <c r="O54" s="64">
        <f t="shared" si="12"/>
        <v>656</v>
      </c>
      <c r="P54" s="64">
        <f t="shared" si="12"/>
        <v>2228</v>
      </c>
    </row>
    <row r="55" spans="1:16" x14ac:dyDescent="0.25">
      <c r="A55" s="66" t="s">
        <v>51</v>
      </c>
      <c r="B55" s="88" t="s">
        <v>26</v>
      </c>
      <c r="C55" s="66">
        <f t="shared" ref="C55:D55" si="13">SUM(C53:C54)</f>
        <v>2908732</v>
      </c>
      <c r="D55" s="66">
        <f t="shared" si="13"/>
        <v>1281146</v>
      </c>
      <c r="E55" s="66">
        <f>SUM(E53:E54)</f>
        <v>31669</v>
      </c>
      <c r="F55" s="66">
        <f>SUM(F53:F54)</f>
        <v>15990</v>
      </c>
      <c r="G55" s="66">
        <f t="shared" ref="G55:P55" si="14">SUM(G53:G54)</f>
        <v>722</v>
      </c>
      <c r="H55" s="66">
        <f t="shared" si="14"/>
        <v>784</v>
      </c>
      <c r="I55" s="66">
        <f>SUM(I53:I54)</f>
        <v>2941123</v>
      </c>
      <c r="J55" s="66">
        <f t="shared" si="14"/>
        <v>1297920</v>
      </c>
      <c r="K55" s="66">
        <f t="shared" si="14"/>
        <v>542</v>
      </c>
      <c r="L55" s="66">
        <f t="shared" si="14"/>
        <v>1855</v>
      </c>
      <c r="M55" s="66">
        <f t="shared" si="14"/>
        <v>10091</v>
      </c>
      <c r="N55" s="66">
        <f t="shared" si="14"/>
        <v>1490</v>
      </c>
      <c r="O55" s="66">
        <f t="shared" si="14"/>
        <v>2951756</v>
      </c>
      <c r="P55" s="66">
        <f t="shared" si="14"/>
        <v>1301265</v>
      </c>
    </row>
    <row r="56" spans="1:16" x14ac:dyDescent="0.25">
      <c r="A56" s="85" t="s">
        <v>82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</row>
    <row r="57" spans="1:16" x14ac:dyDescent="0.25">
      <c r="A57" s="50">
        <v>38</v>
      </c>
      <c r="B57" s="87" t="s">
        <v>61</v>
      </c>
      <c r="C57" s="64">
        <v>0</v>
      </c>
      <c r="D57" s="64">
        <v>0</v>
      </c>
      <c r="E57" s="64">
        <v>28081</v>
      </c>
      <c r="F57" s="64">
        <v>60189</v>
      </c>
      <c r="G57" s="97">
        <v>0</v>
      </c>
      <c r="H57" s="97">
        <v>0</v>
      </c>
      <c r="I57" s="64">
        <f t="shared" ref="I57:J65" si="15">C57+E57+G57</f>
        <v>28081</v>
      </c>
      <c r="J57" s="64">
        <f t="shared" si="15"/>
        <v>60189</v>
      </c>
      <c r="K57" s="64">
        <v>19</v>
      </c>
      <c r="L57" s="64">
        <v>6684</v>
      </c>
      <c r="M57" s="64">
        <v>17</v>
      </c>
      <c r="N57" s="64">
        <v>2615</v>
      </c>
      <c r="O57" s="64">
        <f t="shared" ref="O57:P65" si="16">I57+K57+M57</f>
        <v>28117</v>
      </c>
      <c r="P57" s="64">
        <f t="shared" si="16"/>
        <v>69488</v>
      </c>
    </row>
    <row r="58" spans="1:16" x14ac:dyDescent="0.25">
      <c r="A58" s="50">
        <v>39</v>
      </c>
      <c r="B58" s="87" t="s">
        <v>62</v>
      </c>
      <c r="C58" s="64">
        <v>0</v>
      </c>
      <c r="D58" s="64">
        <v>0</v>
      </c>
      <c r="E58" s="64">
        <v>7679</v>
      </c>
      <c r="F58" s="64">
        <v>5603</v>
      </c>
      <c r="G58" s="97">
        <v>0</v>
      </c>
      <c r="H58" s="97">
        <v>0</v>
      </c>
      <c r="I58" s="64">
        <f t="shared" si="15"/>
        <v>7679</v>
      </c>
      <c r="J58" s="64">
        <f t="shared" si="15"/>
        <v>5603</v>
      </c>
      <c r="K58" s="64">
        <v>0</v>
      </c>
      <c r="L58" s="64">
        <v>0</v>
      </c>
      <c r="M58" s="64">
        <v>0</v>
      </c>
      <c r="N58" s="64">
        <v>0</v>
      </c>
      <c r="O58" s="64">
        <f t="shared" si="16"/>
        <v>7679</v>
      </c>
      <c r="P58" s="64">
        <f t="shared" si="16"/>
        <v>5603</v>
      </c>
    </row>
    <row r="59" spans="1:16" x14ac:dyDescent="0.25">
      <c r="A59" s="50">
        <v>40</v>
      </c>
      <c r="B59" s="87" t="s">
        <v>63</v>
      </c>
      <c r="C59" s="64">
        <v>0</v>
      </c>
      <c r="D59" s="64">
        <v>0</v>
      </c>
      <c r="E59" s="64">
        <v>11371</v>
      </c>
      <c r="F59" s="64">
        <v>11163</v>
      </c>
      <c r="G59" s="97">
        <v>0</v>
      </c>
      <c r="H59" s="97">
        <v>0</v>
      </c>
      <c r="I59" s="64">
        <f t="shared" si="15"/>
        <v>11371</v>
      </c>
      <c r="J59" s="64">
        <f t="shared" si="15"/>
        <v>11163</v>
      </c>
      <c r="K59" s="64">
        <v>0</v>
      </c>
      <c r="L59" s="64">
        <v>0</v>
      </c>
      <c r="M59" s="64">
        <v>0</v>
      </c>
      <c r="N59" s="64">
        <v>0</v>
      </c>
      <c r="O59" s="64">
        <f t="shared" si="16"/>
        <v>11371</v>
      </c>
      <c r="P59" s="64">
        <f t="shared" si="16"/>
        <v>11163</v>
      </c>
    </row>
    <row r="60" spans="1:16" x14ac:dyDescent="0.25">
      <c r="A60" s="50">
        <v>41</v>
      </c>
      <c r="B60" s="87" t="s">
        <v>64</v>
      </c>
      <c r="C60" s="64">
        <v>71</v>
      </c>
      <c r="D60" s="64">
        <v>596</v>
      </c>
      <c r="E60" s="64">
        <v>10060</v>
      </c>
      <c r="F60" s="64">
        <v>7273</v>
      </c>
      <c r="G60" s="97">
        <v>0</v>
      </c>
      <c r="H60" s="97">
        <v>0</v>
      </c>
      <c r="I60" s="64">
        <f t="shared" si="15"/>
        <v>10131</v>
      </c>
      <c r="J60" s="64">
        <f t="shared" si="15"/>
        <v>7869</v>
      </c>
      <c r="K60" s="64">
        <v>0</v>
      </c>
      <c r="L60" s="64">
        <v>0</v>
      </c>
      <c r="M60" s="64">
        <v>0</v>
      </c>
      <c r="N60" s="64">
        <v>0</v>
      </c>
      <c r="O60" s="64">
        <f t="shared" si="16"/>
        <v>10131</v>
      </c>
      <c r="P60" s="64">
        <f t="shared" si="16"/>
        <v>7869</v>
      </c>
    </row>
    <row r="61" spans="1:16" x14ac:dyDescent="0.25">
      <c r="A61" s="50">
        <v>42</v>
      </c>
      <c r="B61" s="87" t="s">
        <v>65</v>
      </c>
      <c r="C61" s="64">
        <v>0</v>
      </c>
      <c r="D61" s="64">
        <v>0</v>
      </c>
      <c r="E61" s="64">
        <v>4071</v>
      </c>
      <c r="F61" s="64">
        <v>2390</v>
      </c>
      <c r="G61" s="97">
        <v>0</v>
      </c>
      <c r="H61" s="97">
        <v>0</v>
      </c>
      <c r="I61" s="64">
        <f t="shared" si="15"/>
        <v>4071</v>
      </c>
      <c r="J61" s="64">
        <f t="shared" si="15"/>
        <v>2390</v>
      </c>
      <c r="K61" s="64">
        <v>0</v>
      </c>
      <c r="L61" s="64">
        <v>0</v>
      </c>
      <c r="M61" s="64">
        <v>0</v>
      </c>
      <c r="N61" s="64">
        <v>0</v>
      </c>
      <c r="O61" s="64">
        <f t="shared" si="16"/>
        <v>4071</v>
      </c>
      <c r="P61" s="64">
        <f t="shared" si="16"/>
        <v>2390</v>
      </c>
    </row>
    <row r="62" spans="1:16" x14ac:dyDescent="0.25">
      <c r="A62" s="50">
        <v>43</v>
      </c>
      <c r="B62" s="87" t="s">
        <v>66</v>
      </c>
      <c r="C62" s="64">
        <v>34</v>
      </c>
      <c r="D62" s="64">
        <v>262</v>
      </c>
      <c r="E62" s="64">
        <v>1</v>
      </c>
      <c r="F62" s="64">
        <v>3</v>
      </c>
      <c r="G62" s="97">
        <v>0</v>
      </c>
      <c r="H62" s="97">
        <v>0</v>
      </c>
      <c r="I62" s="64">
        <f t="shared" si="15"/>
        <v>35</v>
      </c>
      <c r="J62" s="64">
        <f t="shared" si="15"/>
        <v>265</v>
      </c>
      <c r="K62" s="64">
        <v>0</v>
      </c>
      <c r="L62" s="64">
        <v>0</v>
      </c>
      <c r="M62" s="64">
        <v>0</v>
      </c>
      <c r="N62" s="64">
        <v>0</v>
      </c>
      <c r="O62" s="64">
        <f t="shared" si="16"/>
        <v>35</v>
      </c>
      <c r="P62" s="64">
        <f t="shared" si="16"/>
        <v>265</v>
      </c>
    </row>
    <row r="63" spans="1:16" x14ac:dyDescent="0.25">
      <c r="A63" s="50">
        <v>44</v>
      </c>
      <c r="B63" s="87" t="s">
        <v>67</v>
      </c>
      <c r="C63" s="64">
        <v>0</v>
      </c>
      <c r="D63" s="64">
        <v>0</v>
      </c>
      <c r="E63" s="64">
        <v>1141</v>
      </c>
      <c r="F63" s="64">
        <v>830</v>
      </c>
      <c r="G63" s="97">
        <v>0</v>
      </c>
      <c r="H63" s="97">
        <v>0</v>
      </c>
      <c r="I63" s="64">
        <f t="shared" si="15"/>
        <v>1141</v>
      </c>
      <c r="J63" s="64">
        <f t="shared" si="15"/>
        <v>830</v>
      </c>
      <c r="K63" s="64">
        <v>0</v>
      </c>
      <c r="L63" s="64">
        <v>0</v>
      </c>
      <c r="M63" s="64">
        <v>1589</v>
      </c>
      <c r="N63" s="64">
        <v>1254</v>
      </c>
      <c r="O63" s="64">
        <f t="shared" si="16"/>
        <v>2730</v>
      </c>
      <c r="P63" s="64">
        <f t="shared" si="16"/>
        <v>2084</v>
      </c>
    </row>
    <row r="64" spans="1:16" x14ac:dyDescent="0.25">
      <c r="A64" s="50">
        <v>45</v>
      </c>
      <c r="B64" s="87" t="s">
        <v>69</v>
      </c>
      <c r="C64" s="64">
        <v>0</v>
      </c>
      <c r="D64" s="64">
        <v>0</v>
      </c>
      <c r="E64" s="64">
        <v>1521</v>
      </c>
      <c r="F64" s="64">
        <v>929</v>
      </c>
      <c r="G64" s="97">
        <v>0</v>
      </c>
      <c r="H64" s="97">
        <v>0</v>
      </c>
      <c r="I64" s="64">
        <f t="shared" si="15"/>
        <v>1521</v>
      </c>
      <c r="J64" s="64">
        <f t="shared" si="15"/>
        <v>929</v>
      </c>
      <c r="K64" s="64">
        <v>0</v>
      </c>
      <c r="L64" s="64">
        <v>0</v>
      </c>
      <c r="M64" s="64">
        <v>0</v>
      </c>
      <c r="N64" s="64">
        <v>0</v>
      </c>
      <c r="O64" s="64">
        <f t="shared" si="16"/>
        <v>1521</v>
      </c>
      <c r="P64" s="64">
        <f t="shared" si="16"/>
        <v>929</v>
      </c>
    </row>
    <row r="65" spans="1:16" x14ac:dyDescent="0.25">
      <c r="A65" s="50">
        <v>46</v>
      </c>
      <c r="B65" s="87" t="s">
        <v>70</v>
      </c>
      <c r="C65" s="64">
        <v>0</v>
      </c>
      <c r="D65" s="64">
        <v>0</v>
      </c>
      <c r="E65" s="64">
        <v>13690</v>
      </c>
      <c r="F65" s="64">
        <v>8867</v>
      </c>
      <c r="G65" s="97">
        <v>0</v>
      </c>
      <c r="H65" s="97">
        <v>0</v>
      </c>
      <c r="I65" s="64">
        <f t="shared" si="15"/>
        <v>13690</v>
      </c>
      <c r="J65" s="64">
        <f t="shared" si="15"/>
        <v>8867</v>
      </c>
      <c r="K65" s="64">
        <v>15</v>
      </c>
      <c r="L65" s="64">
        <v>12</v>
      </c>
      <c r="M65" s="64">
        <v>240</v>
      </c>
      <c r="N65" s="64">
        <v>151</v>
      </c>
      <c r="O65" s="64">
        <f t="shared" si="16"/>
        <v>13945</v>
      </c>
      <c r="P65" s="64">
        <f t="shared" si="16"/>
        <v>9030</v>
      </c>
    </row>
    <row r="66" spans="1:16" x14ac:dyDescent="0.25">
      <c r="A66" s="66" t="s">
        <v>55</v>
      </c>
      <c r="B66" s="88" t="s">
        <v>26</v>
      </c>
      <c r="C66" s="66">
        <f t="shared" ref="C66" si="17">SUM(C57:C65)</f>
        <v>105</v>
      </c>
      <c r="D66" s="66">
        <f>SUM(D57:D65)</f>
        <v>858</v>
      </c>
      <c r="E66" s="66">
        <f>SUM(E57:E65)</f>
        <v>77615</v>
      </c>
      <c r="F66" s="66">
        <f>SUM(F57:F65)</f>
        <v>97247</v>
      </c>
      <c r="G66" s="66">
        <f t="shared" ref="G66:P66" si="18">SUM(G57:G65)</f>
        <v>0</v>
      </c>
      <c r="H66" s="66">
        <f t="shared" si="18"/>
        <v>0</v>
      </c>
      <c r="I66" s="66">
        <f>SUM(I57:I65)</f>
        <v>77720</v>
      </c>
      <c r="J66" s="66">
        <f>SUM(J57:J65)</f>
        <v>98105</v>
      </c>
      <c r="K66" s="66">
        <f t="shared" si="18"/>
        <v>34</v>
      </c>
      <c r="L66" s="66">
        <f t="shared" si="18"/>
        <v>6696</v>
      </c>
      <c r="M66" s="66">
        <f t="shared" si="18"/>
        <v>1846</v>
      </c>
      <c r="N66" s="66">
        <f t="shared" si="18"/>
        <v>4020</v>
      </c>
      <c r="O66" s="66">
        <f>SUM(O57:O65)</f>
        <v>79600</v>
      </c>
      <c r="P66" s="66">
        <f t="shared" si="18"/>
        <v>108821</v>
      </c>
    </row>
    <row r="67" spans="1:16" x14ac:dyDescent="0.25">
      <c r="A67" s="85" t="s">
        <v>72</v>
      </c>
      <c r="B67" s="85"/>
      <c r="C67" s="66">
        <f t="shared" ref="C67:P67" si="19">C66+C55+C51+C48</f>
        <v>4121498</v>
      </c>
      <c r="D67" s="66">
        <f t="shared" si="19"/>
        <v>4256963</v>
      </c>
      <c r="E67" s="66">
        <f t="shared" si="19"/>
        <v>560050</v>
      </c>
      <c r="F67" s="66">
        <f t="shared" si="19"/>
        <v>1021971</v>
      </c>
      <c r="G67" s="66">
        <f t="shared" si="19"/>
        <v>102797</v>
      </c>
      <c r="H67" s="66">
        <f t="shared" si="19"/>
        <v>149435</v>
      </c>
      <c r="I67" s="66">
        <f>C67+E67+G67</f>
        <v>4784345</v>
      </c>
      <c r="J67" s="66">
        <f>D67+F67+H67</f>
        <v>5428369</v>
      </c>
      <c r="K67" s="66">
        <f t="shared" si="19"/>
        <v>1989</v>
      </c>
      <c r="L67" s="66">
        <f t="shared" si="19"/>
        <v>60783</v>
      </c>
      <c r="M67" s="66">
        <f t="shared" si="19"/>
        <v>37783</v>
      </c>
      <c r="N67" s="66">
        <f t="shared" si="19"/>
        <v>1528225</v>
      </c>
      <c r="O67" s="66">
        <f>O66+O55+O51+O48</f>
        <v>4824117</v>
      </c>
      <c r="P67" s="66">
        <f t="shared" si="19"/>
        <v>7017377</v>
      </c>
    </row>
  </sheetData>
  <mergeCells count="21">
    <mergeCell ref="A24:P24"/>
    <mergeCell ref="A49:P49"/>
    <mergeCell ref="A52:P52"/>
    <mergeCell ref="A56:P56"/>
    <mergeCell ref="A67:B67"/>
    <mergeCell ref="A10:P10"/>
    <mergeCell ref="A1:P1"/>
    <mergeCell ref="A2:P2"/>
    <mergeCell ref="A3:P3"/>
    <mergeCell ref="A4:P4"/>
    <mergeCell ref="A6:A9"/>
    <mergeCell ref="B6:B9"/>
    <mergeCell ref="C6:P6"/>
    <mergeCell ref="C7:H7"/>
    <mergeCell ref="I7:J8"/>
    <mergeCell ref="K7:L8"/>
    <mergeCell ref="M7:N8"/>
    <mergeCell ref="O7:P8"/>
    <mergeCell ref="C8:D8"/>
    <mergeCell ref="E8:F8"/>
    <mergeCell ref="G8:H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584C-4ABE-4EE3-8A47-2562C872340E}">
  <dimension ref="A1:L67"/>
  <sheetViews>
    <sheetView topLeftCell="A40" workbookViewId="0">
      <selection sqref="A1:L67"/>
    </sheetView>
  </sheetViews>
  <sheetFormatPr defaultRowHeight="15" x14ac:dyDescent="0.25"/>
  <cols>
    <col min="2" max="2" width="37.28515625" bestFit="1" customWidth="1"/>
    <col min="12" max="12" width="10.140625" bestFit="1" customWidth="1"/>
  </cols>
  <sheetData>
    <row r="1" spans="1:12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x14ac:dyDescent="0.2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x14ac:dyDescent="0.25">
      <c r="A3" s="83" t="s">
        <v>181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 x14ac:dyDescent="0.25">
      <c r="A4" s="82" t="s">
        <v>276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x14ac:dyDescent="0.25">
      <c r="A5" s="71"/>
      <c r="B5" s="71"/>
      <c r="C5" s="71"/>
      <c r="D5" s="71"/>
      <c r="E5" s="71"/>
      <c r="F5" s="71"/>
      <c r="G5" s="71"/>
      <c r="H5" s="74" t="s">
        <v>189</v>
      </c>
      <c r="I5" s="74"/>
      <c r="J5" s="71"/>
      <c r="K5" s="91" t="s">
        <v>202</v>
      </c>
      <c r="L5" s="71"/>
    </row>
    <row r="6" spans="1:12" x14ac:dyDescent="0.25">
      <c r="A6" s="86" t="s">
        <v>4</v>
      </c>
      <c r="B6" s="98" t="s">
        <v>5</v>
      </c>
      <c r="C6" s="86" t="s">
        <v>183</v>
      </c>
      <c r="D6" s="86"/>
      <c r="E6" s="86"/>
      <c r="F6" s="86"/>
      <c r="G6" s="86"/>
      <c r="H6" s="86"/>
      <c r="I6" s="86"/>
      <c r="J6" s="86"/>
      <c r="K6" s="86"/>
      <c r="L6" s="86"/>
    </row>
    <row r="7" spans="1:12" ht="15" customHeight="1" x14ac:dyDescent="0.25">
      <c r="A7" s="86"/>
      <c r="B7" s="98"/>
      <c r="C7" s="84" t="s">
        <v>191</v>
      </c>
      <c r="D7" s="84"/>
      <c r="E7" s="84" t="s">
        <v>192</v>
      </c>
      <c r="F7" s="84"/>
      <c r="G7" s="84" t="s">
        <v>164</v>
      </c>
      <c r="H7" s="84"/>
      <c r="I7" s="84" t="s">
        <v>165</v>
      </c>
      <c r="J7" s="84"/>
      <c r="K7" s="84" t="s">
        <v>166</v>
      </c>
      <c r="L7" s="84"/>
    </row>
    <row r="8" spans="1:12" x14ac:dyDescent="0.25">
      <c r="A8" s="86"/>
      <c r="B8" s="98"/>
      <c r="C8" s="84"/>
      <c r="D8" s="84"/>
      <c r="E8" s="84"/>
      <c r="F8" s="84"/>
      <c r="G8" s="84"/>
      <c r="H8" s="84"/>
      <c r="I8" s="84"/>
      <c r="J8" s="84"/>
      <c r="K8" s="84"/>
      <c r="L8" s="84"/>
    </row>
    <row r="9" spans="1:12" x14ac:dyDescent="0.25">
      <c r="A9" s="86"/>
      <c r="B9" s="98"/>
      <c r="C9" s="99" t="s">
        <v>138</v>
      </c>
      <c r="D9" s="99" t="s">
        <v>139</v>
      </c>
      <c r="E9" s="99" t="s">
        <v>138</v>
      </c>
      <c r="F9" s="99" t="s">
        <v>139</v>
      </c>
      <c r="G9" s="99" t="s">
        <v>138</v>
      </c>
      <c r="H9" s="99" t="s">
        <v>139</v>
      </c>
      <c r="I9" s="99" t="s">
        <v>138</v>
      </c>
      <c r="J9" s="99" t="s">
        <v>139</v>
      </c>
      <c r="K9" s="99" t="s">
        <v>138</v>
      </c>
      <c r="L9" s="99" t="s">
        <v>139</v>
      </c>
    </row>
    <row r="10" spans="1:12" x14ac:dyDescent="0.25">
      <c r="A10" s="85" t="s">
        <v>188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1" spans="1:12" x14ac:dyDescent="0.25">
      <c r="A11" s="50">
        <v>1</v>
      </c>
      <c r="B11" s="87" t="s">
        <v>13</v>
      </c>
      <c r="C11" s="64">
        <v>52473</v>
      </c>
      <c r="D11" s="64">
        <v>597716</v>
      </c>
      <c r="E11" s="64">
        <v>1158</v>
      </c>
      <c r="F11" s="64">
        <v>265030</v>
      </c>
      <c r="G11" s="64">
        <v>0</v>
      </c>
      <c r="H11" s="64">
        <v>0</v>
      </c>
      <c r="I11" s="64">
        <v>161</v>
      </c>
      <c r="J11" s="64">
        <v>141243</v>
      </c>
      <c r="K11" s="64">
        <f>+C11+E11+G11+I11</f>
        <v>53792</v>
      </c>
      <c r="L11" s="64">
        <f>+D11+F11+H11+J11</f>
        <v>1003989</v>
      </c>
    </row>
    <row r="12" spans="1:12" x14ac:dyDescent="0.25">
      <c r="A12" s="50">
        <v>2</v>
      </c>
      <c r="B12" s="87" t="s">
        <v>14</v>
      </c>
      <c r="C12" s="64">
        <v>6943</v>
      </c>
      <c r="D12" s="64">
        <v>65487</v>
      </c>
      <c r="E12" s="64">
        <v>326</v>
      </c>
      <c r="F12" s="64">
        <v>43331</v>
      </c>
      <c r="G12" s="64">
        <v>0</v>
      </c>
      <c r="H12" s="64">
        <v>0</v>
      </c>
      <c r="I12" s="64">
        <v>163</v>
      </c>
      <c r="J12" s="64">
        <v>13885</v>
      </c>
      <c r="K12" s="64">
        <f t="shared" ref="K12:L22" si="0">+C12+E12+G12+I12</f>
        <v>7432</v>
      </c>
      <c r="L12" s="64">
        <f t="shared" si="0"/>
        <v>122703</v>
      </c>
    </row>
    <row r="13" spans="1:12" x14ac:dyDescent="0.25">
      <c r="A13" s="50">
        <v>3</v>
      </c>
      <c r="B13" s="87" t="s">
        <v>15</v>
      </c>
      <c r="C13" s="64">
        <v>751</v>
      </c>
      <c r="D13" s="64">
        <v>7087</v>
      </c>
      <c r="E13" s="64">
        <v>39</v>
      </c>
      <c r="F13" s="64">
        <v>5946</v>
      </c>
      <c r="G13" s="64">
        <v>0</v>
      </c>
      <c r="H13" s="64">
        <v>0</v>
      </c>
      <c r="I13" s="64">
        <v>5</v>
      </c>
      <c r="J13" s="64">
        <v>1929</v>
      </c>
      <c r="K13" s="64">
        <f t="shared" si="0"/>
        <v>795</v>
      </c>
      <c r="L13" s="64">
        <f t="shared" si="0"/>
        <v>14962</v>
      </c>
    </row>
    <row r="14" spans="1:12" x14ac:dyDescent="0.25">
      <c r="A14" s="50">
        <v>4</v>
      </c>
      <c r="B14" s="87" t="s">
        <v>16</v>
      </c>
      <c r="C14" s="64">
        <v>4615</v>
      </c>
      <c r="D14" s="64">
        <v>65000</v>
      </c>
      <c r="E14" s="64">
        <v>246</v>
      </c>
      <c r="F14" s="64">
        <v>37746</v>
      </c>
      <c r="G14" s="64">
        <v>17</v>
      </c>
      <c r="H14" s="64">
        <v>73</v>
      </c>
      <c r="I14" s="64">
        <v>21</v>
      </c>
      <c r="J14" s="64">
        <v>16802</v>
      </c>
      <c r="K14" s="64">
        <f>+C14+E14+G14+I14</f>
        <v>4899</v>
      </c>
      <c r="L14" s="64">
        <f t="shared" si="0"/>
        <v>119621</v>
      </c>
    </row>
    <row r="15" spans="1:12" x14ac:dyDescent="0.25">
      <c r="A15" s="50">
        <v>5</v>
      </c>
      <c r="B15" s="87" t="s">
        <v>17</v>
      </c>
      <c r="C15" s="64">
        <v>7002</v>
      </c>
      <c r="D15" s="64">
        <v>82125</v>
      </c>
      <c r="E15" s="64">
        <v>353</v>
      </c>
      <c r="F15" s="64">
        <v>35842</v>
      </c>
      <c r="G15" s="64">
        <v>28</v>
      </c>
      <c r="H15" s="64">
        <v>3802</v>
      </c>
      <c r="I15" s="64">
        <v>18</v>
      </c>
      <c r="J15" s="64">
        <v>14239</v>
      </c>
      <c r="K15" s="64">
        <f t="shared" si="0"/>
        <v>7401</v>
      </c>
      <c r="L15" s="64">
        <f t="shared" si="0"/>
        <v>136008</v>
      </c>
    </row>
    <row r="16" spans="1:12" x14ac:dyDescent="0.25">
      <c r="A16" s="50">
        <v>6</v>
      </c>
      <c r="B16" s="87" t="s">
        <v>18</v>
      </c>
      <c r="C16" s="64">
        <v>3748</v>
      </c>
      <c r="D16" s="64">
        <v>49254</v>
      </c>
      <c r="E16" s="64">
        <v>184</v>
      </c>
      <c r="F16" s="64">
        <v>20411</v>
      </c>
      <c r="G16" s="64">
        <v>0</v>
      </c>
      <c r="H16" s="64">
        <v>0</v>
      </c>
      <c r="I16" s="64">
        <v>69</v>
      </c>
      <c r="J16" s="64">
        <v>51363</v>
      </c>
      <c r="K16" s="64">
        <f t="shared" si="0"/>
        <v>4001</v>
      </c>
      <c r="L16" s="64">
        <f t="shared" si="0"/>
        <v>121028</v>
      </c>
    </row>
    <row r="17" spans="1:12" x14ac:dyDescent="0.25">
      <c r="A17" s="50">
        <v>7</v>
      </c>
      <c r="B17" s="87" t="s">
        <v>19</v>
      </c>
      <c r="C17" s="64">
        <v>991</v>
      </c>
      <c r="D17" s="64">
        <v>14237</v>
      </c>
      <c r="E17" s="64">
        <v>16</v>
      </c>
      <c r="F17" s="64">
        <v>5070</v>
      </c>
      <c r="G17" s="64">
        <v>0</v>
      </c>
      <c r="H17" s="64">
        <v>0</v>
      </c>
      <c r="I17" s="64">
        <v>1</v>
      </c>
      <c r="J17" s="64">
        <v>4402</v>
      </c>
      <c r="K17" s="64">
        <f t="shared" si="0"/>
        <v>1008</v>
      </c>
      <c r="L17" s="64">
        <f t="shared" si="0"/>
        <v>23709</v>
      </c>
    </row>
    <row r="18" spans="1:12" x14ac:dyDescent="0.25">
      <c r="A18" s="50">
        <v>8</v>
      </c>
      <c r="B18" s="87" t="s">
        <v>20</v>
      </c>
      <c r="C18" s="64">
        <v>10547</v>
      </c>
      <c r="D18" s="64">
        <v>205438</v>
      </c>
      <c r="E18" s="64">
        <v>1238</v>
      </c>
      <c r="F18" s="64">
        <v>116623</v>
      </c>
      <c r="G18" s="64">
        <v>0</v>
      </c>
      <c r="H18" s="64">
        <v>0</v>
      </c>
      <c r="I18" s="64">
        <v>112</v>
      </c>
      <c r="J18" s="64">
        <v>52652</v>
      </c>
      <c r="K18" s="64">
        <f t="shared" si="0"/>
        <v>11897</v>
      </c>
      <c r="L18" s="64">
        <f t="shared" si="0"/>
        <v>374713</v>
      </c>
    </row>
    <row r="19" spans="1:12" x14ac:dyDescent="0.25">
      <c r="A19" s="50">
        <v>9</v>
      </c>
      <c r="B19" s="87" t="s">
        <v>21</v>
      </c>
      <c r="C19" s="64">
        <v>470</v>
      </c>
      <c r="D19" s="64">
        <v>5484</v>
      </c>
      <c r="E19" s="64">
        <v>4</v>
      </c>
      <c r="F19" s="64">
        <v>677</v>
      </c>
      <c r="G19" s="64">
        <v>0</v>
      </c>
      <c r="H19" s="64">
        <v>0</v>
      </c>
      <c r="I19" s="64">
        <v>0</v>
      </c>
      <c r="J19" s="64">
        <v>0</v>
      </c>
      <c r="K19" s="64">
        <f t="shared" si="0"/>
        <v>474</v>
      </c>
      <c r="L19" s="64">
        <f t="shared" si="0"/>
        <v>6161</v>
      </c>
    </row>
    <row r="20" spans="1:12" x14ac:dyDescent="0.25">
      <c r="A20" s="50">
        <v>10</v>
      </c>
      <c r="B20" s="87" t="s">
        <v>22</v>
      </c>
      <c r="C20" s="64">
        <v>8555</v>
      </c>
      <c r="D20" s="64">
        <v>129232</v>
      </c>
      <c r="E20" s="64">
        <v>657</v>
      </c>
      <c r="F20" s="64">
        <v>108037</v>
      </c>
      <c r="G20" s="64">
        <v>0</v>
      </c>
      <c r="H20" s="64">
        <v>0</v>
      </c>
      <c r="I20" s="64">
        <v>76</v>
      </c>
      <c r="J20" s="64">
        <v>67063</v>
      </c>
      <c r="K20" s="64">
        <f t="shared" si="0"/>
        <v>9288</v>
      </c>
      <c r="L20" s="64">
        <f t="shared" si="0"/>
        <v>304332</v>
      </c>
    </row>
    <row r="21" spans="1:12" x14ac:dyDescent="0.25">
      <c r="A21" s="50">
        <v>11</v>
      </c>
      <c r="B21" s="87" t="s">
        <v>23</v>
      </c>
      <c r="C21" s="64">
        <v>13992</v>
      </c>
      <c r="D21" s="64">
        <v>147730</v>
      </c>
      <c r="E21" s="64">
        <v>334</v>
      </c>
      <c r="F21" s="64">
        <v>76279</v>
      </c>
      <c r="G21" s="64">
        <v>0</v>
      </c>
      <c r="H21" s="64">
        <v>0</v>
      </c>
      <c r="I21" s="64">
        <v>7</v>
      </c>
      <c r="J21" s="64">
        <v>6210</v>
      </c>
      <c r="K21" s="64">
        <f t="shared" si="0"/>
        <v>14333</v>
      </c>
      <c r="L21" s="64">
        <f t="shared" si="0"/>
        <v>230219</v>
      </c>
    </row>
    <row r="22" spans="1:12" x14ac:dyDescent="0.25">
      <c r="A22" s="50">
        <v>12</v>
      </c>
      <c r="B22" s="87" t="s">
        <v>24</v>
      </c>
      <c r="C22" s="64">
        <v>43906</v>
      </c>
      <c r="D22" s="64">
        <v>752380</v>
      </c>
      <c r="E22" s="64">
        <v>3794</v>
      </c>
      <c r="F22" s="64">
        <v>383672</v>
      </c>
      <c r="G22" s="64">
        <v>41071</v>
      </c>
      <c r="H22" s="64">
        <v>53825</v>
      </c>
      <c r="I22" s="64">
        <v>537</v>
      </c>
      <c r="J22" s="64">
        <v>327264</v>
      </c>
      <c r="K22" s="64">
        <f t="shared" si="0"/>
        <v>89308</v>
      </c>
      <c r="L22" s="64">
        <f t="shared" si="0"/>
        <v>1517141</v>
      </c>
    </row>
    <row r="23" spans="1:12" x14ac:dyDescent="0.25">
      <c r="A23" s="66" t="s">
        <v>25</v>
      </c>
      <c r="B23" s="88" t="s">
        <v>26</v>
      </c>
      <c r="C23" s="66">
        <f>SUM(C11:C22)</f>
        <v>153993</v>
      </c>
      <c r="D23" s="66">
        <f t="shared" ref="D23:K23" si="1">SUM(D11:D22)</f>
        <v>2121170</v>
      </c>
      <c r="E23" s="66">
        <f t="shared" si="1"/>
        <v>8349</v>
      </c>
      <c r="F23" s="66">
        <f t="shared" si="1"/>
        <v>1098664</v>
      </c>
      <c r="G23" s="66">
        <f t="shared" si="1"/>
        <v>41116</v>
      </c>
      <c r="H23" s="66">
        <f t="shared" si="1"/>
        <v>57700</v>
      </c>
      <c r="I23" s="66">
        <f t="shared" si="1"/>
        <v>1170</v>
      </c>
      <c r="J23" s="66">
        <f t="shared" si="1"/>
        <v>697052</v>
      </c>
      <c r="K23" s="66">
        <f t="shared" si="1"/>
        <v>204628</v>
      </c>
      <c r="L23" s="66">
        <f>SUM(L11:L22)</f>
        <v>3974586</v>
      </c>
    </row>
    <row r="24" spans="1:12" x14ac:dyDescent="0.25">
      <c r="A24" s="85" t="s">
        <v>149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2" x14ac:dyDescent="0.25">
      <c r="A25" s="50">
        <v>13</v>
      </c>
      <c r="B25" s="87" t="s">
        <v>30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f>+C25+E25+G25+I25</f>
        <v>0</v>
      </c>
      <c r="L25" s="64">
        <f>+D25+F25+H25+J25</f>
        <v>0</v>
      </c>
    </row>
    <row r="26" spans="1:12" x14ac:dyDescent="0.25">
      <c r="A26" s="50">
        <v>14</v>
      </c>
      <c r="B26" s="87" t="s">
        <v>34</v>
      </c>
      <c r="C26" s="64">
        <v>166</v>
      </c>
      <c r="D26" s="64">
        <v>5932</v>
      </c>
      <c r="E26" s="64">
        <v>43</v>
      </c>
      <c r="F26" s="64">
        <v>5572</v>
      </c>
      <c r="G26" s="64">
        <v>0</v>
      </c>
      <c r="H26" s="64">
        <v>0</v>
      </c>
      <c r="I26" s="64">
        <v>66</v>
      </c>
      <c r="J26" s="64">
        <v>16728</v>
      </c>
      <c r="K26" s="64">
        <f t="shared" ref="K26:L36" si="2">+C26+E26+G26+I26</f>
        <v>275</v>
      </c>
      <c r="L26" s="64">
        <f t="shared" si="2"/>
        <v>28232</v>
      </c>
    </row>
    <row r="27" spans="1:12" x14ac:dyDescent="0.25">
      <c r="A27" s="50">
        <v>15</v>
      </c>
      <c r="B27" s="87" t="s">
        <v>40</v>
      </c>
      <c r="C27" s="64">
        <v>17</v>
      </c>
      <c r="D27" s="64">
        <v>593</v>
      </c>
      <c r="E27" s="64">
        <v>1</v>
      </c>
      <c r="F27" s="64">
        <v>79</v>
      </c>
      <c r="G27" s="64">
        <v>0</v>
      </c>
      <c r="H27" s="64">
        <v>0</v>
      </c>
      <c r="I27" s="64">
        <v>2</v>
      </c>
      <c r="J27" s="64">
        <v>972</v>
      </c>
      <c r="K27" s="64">
        <f t="shared" si="2"/>
        <v>20</v>
      </c>
      <c r="L27" s="64">
        <f t="shared" si="2"/>
        <v>1644</v>
      </c>
    </row>
    <row r="28" spans="1:12" x14ac:dyDescent="0.25">
      <c r="A28" s="50">
        <v>16</v>
      </c>
      <c r="B28" s="87" t="s">
        <v>46</v>
      </c>
      <c r="C28" s="64">
        <v>36</v>
      </c>
      <c r="D28" s="64">
        <v>450</v>
      </c>
      <c r="E28" s="64">
        <v>11</v>
      </c>
      <c r="F28" s="64">
        <v>358</v>
      </c>
      <c r="G28" s="64">
        <v>0</v>
      </c>
      <c r="H28" s="64">
        <v>0</v>
      </c>
      <c r="I28" s="64">
        <v>5</v>
      </c>
      <c r="J28" s="64">
        <v>1419</v>
      </c>
      <c r="K28" s="64">
        <f t="shared" si="2"/>
        <v>52</v>
      </c>
      <c r="L28" s="64">
        <f t="shared" si="2"/>
        <v>2227</v>
      </c>
    </row>
    <row r="29" spans="1:12" x14ac:dyDescent="0.25">
      <c r="A29" s="50">
        <v>17</v>
      </c>
      <c r="B29" s="87" t="s">
        <v>31</v>
      </c>
      <c r="C29" s="64">
        <v>56</v>
      </c>
      <c r="D29" s="64">
        <v>7038</v>
      </c>
      <c r="E29" s="64">
        <v>14</v>
      </c>
      <c r="F29" s="64">
        <v>3837</v>
      </c>
      <c r="G29" s="64">
        <v>0</v>
      </c>
      <c r="H29" s="64">
        <v>0</v>
      </c>
      <c r="I29" s="64">
        <v>0</v>
      </c>
      <c r="J29" s="64">
        <v>0</v>
      </c>
      <c r="K29" s="64">
        <f t="shared" si="2"/>
        <v>70</v>
      </c>
      <c r="L29" s="64">
        <f t="shared" si="2"/>
        <v>10875</v>
      </c>
    </row>
    <row r="30" spans="1:12" x14ac:dyDescent="0.25">
      <c r="A30" s="50">
        <v>18</v>
      </c>
      <c r="B30" s="87" t="s">
        <v>33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f t="shared" si="2"/>
        <v>0</v>
      </c>
      <c r="L30" s="64">
        <f t="shared" si="2"/>
        <v>0</v>
      </c>
    </row>
    <row r="31" spans="1:12" x14ac:dyDescent="0.25">
      <c r="A31" s="50">
        <v>19</v>
      </c>
      <c r="B31" s="87" t="s">
        <v>41</v>
      </c>
      <c r="C31" s="64">
        <v>470</v>
      </c>
      <c r="D31" s="64">
        <v>27091</v>
      </c>
      <c r="E31" s="64">
        <v>134</v>
      </c>
      <c r="F31" s="64">
        <v>3929</v>
      </c>
      <c r="G31" s="64">
        <v>6</v>
      </c>
      <c r="H31" s="64">
        <v>1274</v>
      </c>
      <c r="I31" s="64">
        <v>167</v>
      </c>
      <c r="J31" s="64">
        <v>10832</v>
      </c>
      <c r="K31" s="64">
        <f t="shared" si="2"/>
        <v>777</v>
      </c>
      <c r="L31" s="64">
        <f t="shared" si="2"/>
        <v>43126</v>
      </c>
    </row>
    <row r="32" spans="1:12" x14ac:dyDescent="0.25">
      <c r="A32" s="50">
        <v>20</v>
      </c>
      <c r="B32" s="87" t="s">
        <v>42</v>
      </c>
      <c r="C32" s="64">
        <v>1</v>
      </c>
      <c r="D32" s="64">
        <v>40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f t="shared" si="2"/>
        <v>1</v>
      </c>
      <c r="L32" s="64">
        <f t="shared" si="2"/>
        <v>40</v>
      </c>
    </row>
    <row r="33" spans="1:12" x14ac:dyDescent="0.25">
      <c r="A33" s="50">
        <v>21</v>
      </c>
      <c r="B33" s="21" t="s">
        <v>44</v>
      </c>
      <c r="C33" s="64">
        <v>47</v>
      </c>
      <c r="D33" s="64">
        <v>3375</v>
      </c>
      <c r="E33" s="64">
        <v>100</v>
      </c>
      <c r="F33" s="64">
        <v>10795</v>
      </c>
      <c r="G33" s="64">
        <v>0</v>
      </c>
      <c r="H33" s="64">
        <v>0</v>
      </c>
      <c r="I33" s="64">
        <v>10</v>
      </c>
      <c r="J33" s="64">
        <v>3362</v>
      </c>
      <c r="K33" s="64">
        <f t="shared" si="2"/>
        <v>157</v>
      </c>
      <c r="L33" s="64">
        <f t="shared" si="2"/>
        <v>17532</v>
      </c>
    </row>
    <row r="34" spans="1:12" x14ac:dyDescent="0.25">
      <c r="A34" s="50">
        <v>22</v>
      </c>
      <c r="B34" s="87" t="s">
        <v>47</v>
      </c>
      <c r="C34" s="64">
        <v>100</v>
      </c>
      <c r="D34" s="64">
        <v>2080</v>
      </c>
      <c r="E34" s="64">
        <v>2</v>
      </c>
      <c r="F34" s="64">
        <v>275</v>
      </c>
      <c r="G34" s="64">
        <v>0</v>
      </c>
      <c r="H34" s="64">
        <v>0</v>
      </c>
      <c r="I34" s="64">
        <v>0</v>
      </c>
      <c r="J34" s="64">
        <v>0</v>
      </c>
      <c r="K34" s="64">
        <f t="shared" si="2"/>
        <v>102</v>
      </c>
      <c r="L34" s="64">
        <f t="shared" si="2"/>
        <v>2355</v>
      </c>
    </row>
    <row r="35" spans="1:12" x14ac:dyDescent="0.25">
      <c r="A35" s="50">
        <v>23</v>
      </c>
      <c r="B35" s="87" t="s">
        <v>45</v>
      </c>
      <c r="C35" s="64">
        <v>95</v>
      </c>
      <c r="D35" s="64">
        <v>6256</v>
      </c>
      <c r="E35" s="64">
        <v>63</v>
      </c>
      <c r="F35" s="64">
        <v>9317</v>
      </c>
      <c r="G35" s="64">
        <v>0</v>
      </c>
      <c r="H35" s="64">
        <v>0</v>
      </c>
      <c r="I35" s="64">
        <v>17</v>
      </c>
      <c r="J35" s="64">
        <v>38490</v>
      </c>
      <c r="K35" s="64">
        <f t="shared" si="2"/>
        <v>175</v>
      </c>
      <c r="L35" s="64">
        <f t="shared" si="2"/>
        <v>54063</v>
      </c>
    </row>
    <row r="36" spans="1:12" x14ac:dyDescent="0.25">
      <c r="A36" s="50">
        <v>24</v>
      </c>
      <c r="B36" s="87" t="s">
        <v>193</v>
      </c>
      <c r="C36" s="64">
        <v>4</v>
      </c>
      <c r="D36" s="64">
        <v>33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f t="shared" si="2"/>
        <v>4</v>
      </c>
      <c r="L36" s="64">
        <f t="shared" si="2"/>
        <v>33</v>
      </c>
    </row>
    <row r="37" spans="1:12" x14ac:dyDescent="0.25">
      <c r="A37" s="50">
        <v>25</v>
      </c>
      <c r="B37" s="87" t="s">
        <v>38</v>
      </c>
      <c r="C37" s="64">
        <v>7624</v>
      </c>
      <c r="D37" s="64">
        <v>186494</v>
      </c>
      <c r="E37" s="64">
        <v>863</v>
      </c>
      <c r="F37" s="64">
        <v>60246</v>
      </c>
      <c r="G37" s="64">
        <v>0</v>
      </c>
      <c r="H37" s="64">
        <v>0</v>
      </c>
      <c r="I37" s="64">
        <v>165</v>
      </c>
      <c r="J37" s="64">
        <v>5642</v>
      </c>
      <c r="K37" s="64">
        <f>+C37+E37+G37+I37</f>
        <v>8652</v>
      </c>
      <c r="L37" s="64">
        <f>+D37+F37+H37+J37</f>
        <v>252382</v>
      </c>
    </row>
    <row r="38" spans="1:12" x14ac:dyDescent="0.25">
      <c r="A38" s="50">
        <v>26</v>
      </c>
      <c r="B38" s="87" t="s">
        <v>194</v>
      </c>
      <c r="C38" s="64">
        <v>24958</v>
      </c>
      <c r="D38" s="64">
        <v>1329653</v>
      </c>
      <c r="E38" s="64">
        <v>6297</v>
      </c>
      <c r="F38" s="64">
        <v>1174471</v>
      </c>
      <c r="G38" s="64">
        <v>0</v>
      </c>
      <c r="H38" s="64">
        <v>0</v>
      </c>
      <c r="I38" s="64">
        <v>720</v>
      </c>
      <c r="J38" s="64">
        <v>313600</v>
      </c>
      <c r="K38" s="64">
        <f t="shared" ref="K38:L46" si="3">+C38+E38+G38+I38</f>
        <v>31975</v>
      </c>
      <c r="L38" s="64">
        <f t="shared" si="3"/>
        <v>2817724</v>
      </c>
    </row>
    <row r="39" spans="1:12" x14ac:dyDescent="0.25">
      <c r="A39" s="50">
        <v>27</v>
      </c>
      <c r="B39" s="87" t="s">
        <v>195</v>
      </c>
      <c r="C39" s="64">
        <v>4323</v>
      </c>
      <c r="D39" s="64">
        <v>63641</v>
      </c>
      <c r="E39" s="64">
        <v>135</v>
      </c>
      <c r="F39" s="64">
        <v>20912</v>
      </c>
      <c r="G39" s="64">
        <v>2</v>
      </c>
      <c r="H39" s="64">
        <v>108</v>
      </c>
      <c r="I39" s="64">
        <v>18</v>
      </c>
      <c r="J39" s="64">
        <v>9601</v>
      </c>
      <c r="K39" s="64">
        <f t="shared" si="3"/>
        <v>4478</v>
      </c>
      <c r="L39" s="64">
        <f t="shared" si="3"/>
        <v>94262</v>
      </c>
    </row>
    <row r="40" spans="1:12" x14ac:dyDescent="0.25">
      <c r="A40" s="50">
        <v>28</v>
      </c>
      <c r="B40" s="87" t="s">
        <v>196</v>
      </c>
      <c r="C40" s="64">
        <v>4611</v>
      </c>
      <c r="D40" s="64">
        <v>8977</v>
      </c>
      <c r="E40" s="64">
        <v>55</v>
      </c>
      <c r="F40" s="64">
        <v>3164</v>
      </c>
      <c r="G40" s="64">
        <v>0</v>
      </c>
      <c r="H40" s="64">
        <v>0</v>
      </c>
      <c r="I40" s="64">
        <v>6</v>
      </c>
      <c r="J40" s="64">
        <v>371</v>
      </c>
      <c r="K40" s="64">
        <f t="shared" si="3"/>
        <v>4672</v>
      </c>
      <c r="L40" s="64">
        <f t="shared" si="3"/>
        <v>12512</v>
      </c>
    </row>
    <row r="41" spans="1:12" x14ac:dyDescent="0.25">
      <c r="A41" s="50">
        <v>29</v>
      </c>
      <c r="B41" s="87" t="s">
        <v>197</v>
      </c>
      <c r="C41" s="64">
        <v>26230</v>
      </c>
      <c r="D41" s="64">
        <v>919974</v>
      </c>
      <c r="E41" s="64">
        <v>6522</v>
      </c>
      <c r="F41" s="64">
        <v>1145672</v>
      </c>
      <c r="G41" s="64">
        <v>0</v>
      </c>
      <c r="H41" s="64">
        <v>0</v>
      </c>
      <c r="I41" s="64">
        <v>1709</v>
      </c>
      <c r="J41" s="64">
        <v>562278</v>
      </c>
      <c r="K41" s="64">
        <f t="shared" si="3"/>
        <v>34461</v>
      </c>
      <c r="L41" s="64">
        <f t="shared" si="3"/>
        <v>2627924</v>
      </c>
    </row>
    <row r="42" spans="1:12" x14ac:dyDescent="0.25">
      <c r="A42" s="50">
        <v>30</v>
      </c>
      <c r="B42" s="87" t="s">
        <v>198</v>
      </c>
      <c r="C42" s="64">
        <v>8270</v>
      </c>
      <c r="D42" s="64">
        <v>89315</v>
      </c>
      <c r="E42" s="64">
        <v>435</v>
      </c>
      <c r="F42" s="64">
        <v>82214</v>
      </c>
      <c r="G42" s="64">
        <v>0</v>
      </c>
      <c r="H42" s="64">
        <v>0</v>
      </c>
      <c r="I42" s="64">
        <v>69</v>
      </c>
      <c r="J42" s="64">
        <v>31922</v>
      </c>
      <c r="K42" s="64">
        <f t="shared" si="3"/>
        <v>8774</v>
      </c>
      <c r="L42" s="64">
        <f t="shared" si="3"/>
        <v>203451</v>
      </c>
    </row>
    <row r="43" spans="1:12" x14ac:dyDescent="0.25">
      <c r="A43" s="50">
        <v>31</v>
      </c>
      <c r="B43" s="87" t="s">
        <v>43</v>
      </c>
      <c r="C43" s="64">
        <v>2798</v>
      </c>
      <c r="D43" s="64">
        <v>149180</v>
      </c>
      <c r="E43" s="64">
        <v>896</v>
      </c>
      <c r="F43" s="64">
        <v>133657</v>
      </c>
      <c r="G43" s="64">
        <v>2</v>
      </c>
      <c r="H43" s="64">
        <v>238</v>
      </c>
      <c r="I43" s="64">
        <v>254</v>
      </c>
      <c r="J43" s="64">
        <v>77424</v>
      </c>
      <c r="K43" s="64">
        <f t="shared" si="3"/>
        <v>3950</v>
      </c>
      <c r="L43" s="64">
        <f t="shared" si="3"/>
        <v>360499</v>
      </c>
    </row>
    <row r="44" spans="1:12" x14ac:dyDescent="0.25">
      <c r="A44" s="50">
        <v>32</v>
      </c>
      <c r="B44" s="87" t="s">
        <v>199</v>
      </c>
      <c r="C44" s="64">
        <v>6864</v>
      </c>
      <c r="D44" s="64">
        <v>315023</v>
      </c>
      <c r="E44" s="64">
        <v>1804</v>
      </c>
      <c r="F44" s="64">
        <v>357517</v>
      </c>
      <c r="G44" s="64">
        <v>0</v>
      </c>
      <c r="H44" s="64">
        <v>0</v>
      </c>
      <c r="I44" s="64">
        <v>265</v>
      </c>
      <c r="J44" s="64">
        <v>170386</v>
      </c>
      <c r="K44" s="64">
        <f t="shared" si="3"/>
        <v>8933</v>
      </c>
      <c r="L44" s="64">
        <f t="shared" si="3"/>
        <v>842926</v>
      </c>
    </row>
    <row r="45" spans="1:12" x14ac:dyDescent="0.25">
      <c r="A45" s="50">
        <v>33</v>
      </c>
      <c r="B45" s="87" t="s">
        <v>200</v>
      </c>
      <c r="C45" s="64">
        <v>2016</v>
      </c>
      <c r="D45" s="64">
        <v>90800</v>
      </c>
      <c r="E45" s="64">
        <v>488</v>
      </c>
      <c r="F45" s="64">
        <v>94364</v>
      </c>
      <c r="G45" s="64">
        <v>0</v>
      </c>
      <c r="H45" s="64">
        <v>0</v>
      </c>
      <c r="I45" s="64">
        <v>168</v>
      </c>
      <c r="J45" s="64">
        <v>81630</v>
      </c>
      <c r="K45" s="64">
        <f t="shared" si="3"/>
        <v>2672</v>
      </c>
      <c r="L45" s="64">
        <f t="shared" si="3"/>
        <v>266794</v>
      </c>
    </row>
    <row r="46" spans="1:12" x14ac:dyDescent="0.25">
      <c r="A46" s="50">
        <v>34</v>
      </c>
      <c r="B46" s="87" t="s">
        <v>201</v>
      </c>
      <c r="C46" s="64">
        <v>151</v>
      </c>
      <c r="D46" s="64">
        <v>3643</v>
      </c>
      <c r="E46" s="64">
        <v>15</v>
      </c>
      <c r="F46" s="64">
        <v>805</v>
      </c>
      <c r="G46" s="64">
        <v>0</v>
      </c>
      <c r="H46" s="64">
        <v>0</v>
      </c>
      <c r="I46" s="64">
        <v>0</v>
      </c>
      <c r="J46" s="64">
        <v>0</v>
      </c>
      <c r="K46" s="64">
        <f t="shared" si="3"/>
        <v>166</v>
      </c>
      <c r="L46" s="64">
        <f t="shared" si="3"/>
        <v>4448</v>
      </c>
    </row>
    <row r="47" spans="1:12" x14ac:dyDescent="0.25">
      <c r="A47" s="66" t="s">
        <v>50</v>
      </c>
      <c r="B47" s="88" t="s">
        <v>26</v>
      </c>
      <c r="C47" s="66">
        <f>SUM(C25:C46)</f>
        <v>88837</v>
      </c>
      <c r="D47" s="66">
        <f t="shared" ref="D47:K47" si="4">SUM(D25:D46)</f>
        <v>3209588</v>
      </c>
      <c r="E47" s="66">
        <f t="shared" si="4"/>
        <v>17878</v>
      </c>
      <c r="F47" s="66">
        <f t="shared" si="4"/>
        <v>3107184</v>
      </c>
      <c r="G47" s="66">
        <f t="shared" si="4"/>
        <v>10</v>
      </c>
      <c r="H47" s="66">
        <f t="shared" si="4"/>
        <v>1620</v>
      </c>
      <c r="I47" s="66">
        <f t="shared" si="4"/>
        <v>3641</v>
      </c>
      <c r="J47" s="66">
        <f t="shared" si="4"/>
        <v>1324657</v>
      </c>
      <c r="K47" s="66">
        <f t="shared" si="4"/>
        <v>110366</v>
      </c>
      <c r="L47" s="66">
        <f>SUM(L25:L46)</f>
        <v>7643049</v>
      </c>
    </row>
    <row r="48" spans="1:12" x14ac:dyDescent="0.25">
      <c r="A48" s="66" t="s">
        <v>51</v>
      </c>
      <c r="B48" s="88" t="s">
        <v>81</v>
      </c>
      <c r="C48" s="66">
        <f>+C47+C23</f>
        <v>242830</v>
      </c>
      <c r="D48" s="66">
        <f t="shared" ref="D48:J48" si="5">+D47+D23</f>
        <v>5330758</v>
      </c>
      <c r="E48" s="66">
        <f t="shared" si="5"/>
        <v>26227</v>
      </c>
      <c r="F48" s="66">
        <f t="shared" si="5"/>
        <v>4205848</v>
      </c>
      <c r="G48" s="66">
        <f t="shared" si="5"/>
        <v>41126</v>
      </c>
      <c r="H48" s="66">
        <f t="shared" si="5"/>
        <v>59320</v>
      </c>
      <c r="I48" s="66">
        <f t="shared" si="5"/>
        <v>4811</v>
      </c>
      <c r="J48" s="66">
        <f t="shared" si="5"/>
        <v>2021709</v>
      </c>
      <c r="K48" s="66">
        <f>+K47+K23</f>
        <v>314994</v>
      </c>
      <c r="L48" s="66">
        <f t="shared" ref="L48" si="6">+L47+L23</f>
        <v>11617635</v>
      </c>
    </row>
    <row r="49" spans="1:12" x14ac:dyDescent="0.25">
      <c r="A49" s="85" t="s">
        <v>53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</row>
    <row r="50" spans="1:12" x14ac:dyDescent="0.25">
      <c r="A50" s="50">
        <v>35</v>
      </c>
      <c r="B50" s="87" t="s">
        <v>54</v>
      </c>
      <c r="C50" s="64">
        <v>74163</v>
      </c>
      <c r="D50" s="64">
        <v>386574</v>
      </c>
      <c r="E50" s="64">
        <v>151</v>
      </c>
      <c r="F50" s="64">
        <v>15394</v>
      </c>
      <c r="G50" s="64">
        <v>0</v>
      </c>
      <c r="H50" s="64">
        <v>0</v>
      </c>
      <c r="I50" s="64">
        <v>0</v>
      </c>
      <c r="J50" s="64">
        <v>0</v>
      </c>
      <c r="K50" s="64">
        <f t="shared" ref="K50:L50" si="7">+C50+E50+G50+I50</f>
        <v>74314</v>
      </c>
      <c r="L50" s="64">
        <f t="shared" si="7"/>
        <v>401968</v>
      </c>
    </row>
    <row r="51" spans="1:12" x14ac:dyDescent="0.25">
      <c r="A51" s="66" t="s">
        <v>55</v>
      </c>
      <c r="B51" s="88" t="s">
        <v>26</v>
      </c>
      <c r="C51" s="66">
        <f t="shared" ref="C51:L51" si="8">SUM(C50:C50)</f>
        <v>74163</v>
      </c>
      <c r="D51" s="66">
        <f t="shared" si="8"/>
        <v>386574</v>
      </c>
      <c r="E51" s="66">
        <f t="shared" si="8"/>
        <v>151</v>
      </c>
      <c r="F51" s="66">
        <f t="shared" si="8"/>
        <v>15394</v>
      </c>
      <c r="G51" s="66">
        <f t="shared" si="8"/>
        <v>0</v>
      </c>
      <c r="H51" s="66">
        <f t="shared" si="8"/>
        <v>0</v>
      </c>
      <c r="I51" s="66">
        <f t="shared" si="8"/>
        <v>0</v>
      </c>
      <c r="J51" s="66">
        <f t="shared" si="8"/>
        <v>0</v>
      </c>
      <c r="K51" s="66">
        <f t="shared" si="8"/>
        <v>74314</v>
      </c>
      <c r="L51" s="66">
        <f t="shared" si="8"/>
        <v>401968</v>
      </c>
    </row>
    <row r="52" spans="1:12" x14ac:dyDescent="0.25">
      <c r="A52" s="85" t="s">
        <v>56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</row>
    <row r="53" spans="1:12" x14ac:dyDescent="0.25">
      <c r="A53" s="50">
        <v>36</v>
      </c>
      <c r="B53" s="87" t="s">
        <v>57</v>
      </c>
      <c r="C53" s="64">
        <v>71202</v>
      </c>
      <c r="D53" s="64">
        <v>7993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f t="shared" ref="K53:L54" si="9">+C53+E53+G53+I53</f>
        <v>71202</v>
      </c>
      <c r="L53" s="64">
        <f t="shared" si="9"/>
        <v>7993</v>
      </c>
    </row>
    <row r="54" spans="1:12" x14ac:dyDescent="0.25">
      <c r="A54" s="50">
        <v>37</v>
      </c>
      <c r="B54" s="87" t="s">
        <v>58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f t="shared" si="9"/>
        <v>0</v>
      </c>
      <c r="L54" s="64">
        <f t="shared" si="9"/>
        <v>0</v>
      </c>
    </row>
    <row r="55" spans="1:12" x14ac:dyDescent="0.25">
      <c r="A55" s="66" t="s">
        <v>59</v>
      </c>
      <c r="B55" s="88" t="s">
        <v>26</v>
      </c>
      <c r="C55" s="66">
        <f t="shared" ref="C55:J55" si="10">SUM(C53:C54)</f>
        <v>71202</v>
      </c>
      <c r="D55" s="66">
        <f t="shared" si="10"/>
        <v>7993</v>
      </c>
      <c r="E55" s="66">
        <f t="shared" si="10"/>
        <v>0</v>
      </c>
      <c r="F55" s="66">
        <f t="shared" si="10"/>
        <v>0</v>
      </c>
      <c r="G55" s="66">
        <f t="shared" si="10"/>
        <v>0</v>
      </c>
      <c r="H55" s="66">
        <f t="shared" si="10"/>
        <v>0</v>
      </c>
      <c r="I55" s="66">
        <f t="shared" si="10"/>
        <v>0</v>
      </c>
      <c r="J55" s="66">
        <f t="shared" si="10"/>
        <v>0</v>
      </c>
      <c r="K55" s="66">
        <f>SUM(K53:K54)</f>
        <v>71202</v>
      </c>
      <c r="L55" s="66">
        <f>SUM(L53:L54)</f>
        <v>7993</v>
      </c>
    </row>
    <row r="56" spans="1:12" x14ac:dyDescent="0.25">
      <c r="A56" s="85" t="s">
        <v>82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</row>
    <row r="57" spans="1:12" x14ac:dyDescent="0.25">
      <c r="A57" s="50">
        <v>38</v>
      </c>
      <c r="B57" s="87" t="s">
        <v>61</v>
      </c>
      <c r="C57" s="64">
        <v>6372</v>
      </c>
      <c r="D57" s="64">
        <v>84219</v>
      </c>
      <c r="E57" s="64">
        <v>169</v>
      </c>
      <c r="F57" s="64">
        <v>20959</v>
      </c>
      <c r="G57" s="64">
        <v>0</v>
      </c>
      <c r="H57" s="64">
        <v>0</v>
      </c>
      <c r="I57" s="64">
        <v>32</v>
      </c>
      <c r="J57" s="64">
        <v>13742</v>
      </c>
      <c r="K57" s="64">
        <f t="shared" ref="K57:L65" si="11">+C57+E57+G57+I57</f>
        <v>6573</v>
      </c>
      <c r="L57" s="64">
        <f t="shared" si="11"/>
        <v>118920</v>
      </c>
    </row>
    <row r="58" spans="1:12" x14ac:dyDescent="0.25">
      <c r="A58" s="50">
        <v>39</v>
      </c>
      <c r="B58" s="87" t="s">
        <v>62</v>
      </c>
      <c r="C58" s="64">
        <v>1194</v>
      </c>
      <c r="D58" s="64">
        <v>10678</v>
      </c>
      <c r="E58" s="64">
        <v>130</v>
      </c>
      <c r="F58" s="64">
        <v>1075</v>
      </c>
      <c r="G58" s="64">
        <v>0</v>
      </c>
      <c r="H58" s="64">
        <v>0</v>
      </c>
      <c r="I58" s="64">
        <v>16</v>
      </c>
      <c r="J58" s="64">
        <v>154</v>
      </c>
      <c r="K58" s="64">
        <f t="shared" si="11"/>
        <v>1340</v>
      </c>
      <c r="L58" s="64">
        <f t="shared" si="11"/>
        <v>11907</v>
      </c>
    </row>
    <row r="59" spans="1:12" x14ac:dyDescent="0.25">
      <c r="A59" s="50">
        <v>40</v>
      </c>
      <c r="B59" s="87" t="s">
        <v>63</v>
      </c>
      <c r="C59" s="64">
        <v>535</v>
      </c>
      <c r="D59" s="64">
        <v>2309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f t="shared" si="11"/>
        <v>535</v>
      </c>
      <c r="L59" s="64">
        <f t="shared" si="11"/>
        <v>2309</v>
      </c>
    </row>
    <row r="60" spans="1:12" x14ac:dyDescent="0.25">
      <c r="A60" s="50">
        <v>41</v>
      </c>
      <c r="B60" s="87" t="s">
        <v>64</v>
      </c>
      <c r="C60" s="64">
        <v>2231</v>
      </c>
      <c r="D60" s="64">
        <v>2429</v>
      </c>
      <c r="E60" s="64">
        <v>1</v>
      </c>
      <c r="F60" s="64">
        <v>7</v>
      </c>
      <c r="G60" s="64">
        <v>0</v>
      </c>
      <c r="H60" s="64">
        <v>0</v>
      </c>
      <c r="I60" s="64">
        <v>0</v>
      </c>
      <c r="J60" s="64">
        <v>0</v>
      </c>
      <c r="K60" s="64">
        <f t="shared" si="11"/>
        <v>2232</v>
      </c>
      <c r="L60" s="64">
        <f t="shared" si="11"/>
        <v>2436</v>
      </c>
    </row>
    <row r="61" spans="1:12" x14ac:dyDescent="0.25">
      <c r="A61" s="50">
        <v>42</v>
      </c>
      <c r="B61" s="87" t="s">
        <v>65</v>
      </c>
      <c r="C61" s="64">
        <v>53</v>
      </c>
      <c r="D61" s="64">
        <v>1708</v>
      </c>
      <c r="E61" s="64">
        <v>16</v>
      </c>
      <c r="F61" s="64">
        <v>439</v>
      </c>
      <c r="G61" s="64">
        <v>1</v>
      </c>
      <c r="H61" s="64">
        <v>16</v>
      </c>
      <c r="I61" s="64">
        <v>0</v>
      </c>
      <c r="J61" s="64">
        <v>0</v>
      </c>
      <c r="K61" s="64">
        <f t="shared" si="11"/>
        <v>70</v>
      </c>
      <c r="L61" s="64">
        <f t="shared" si="11"/>
        <v>2163</v>
      </c>
    </row>
    <row r="62" spans="1:12" x14ac:dyDescent="0.25">
      <c r="A62" s="50">
        <v>43</v>
      </c>
      <c r="B62" s="87" t="s">
        <v>66</v>
      </c>
      <c r="C62" s="64">
        <v>9</v>
      </c>
      <c r="D62" s="64">
        <v>249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f t="shared" si="11"/>
        <v>9</v>
      </c>
      <c r="L62" s="64">
        <f t="shared" si="11"/>
        <v>249</v>
      </c>
    </row>
    <row r="63" spans="1:12" x14ac:dyDescent="0.25">
      <c r="A63" s="50">
        <v>44</v>
      </c>
      <c r="B63" s="87" t="s">
        <v>67</v>
      </c>
      <c r="C63" s="64">
        <v>174</v>
      </c>
      <c r="D63" s="64">
        <v>1773</v>
      </c>
      <c r="E63" s="64">
        <v>543</v>
      </c>
      <c r="F63" s="64">
        <v>2373</v>
      </c>
      <c r="G63" s="64">
        <v>0</v>
      </c>
      <c r="H63" s="64">
        <v>0</v>
      </c>
      <c r="I63" s="64">
        <v>36</v>
      </c>
      <c r="J63" s="64">
        <v>1047</v>
      </c>
      <c r="K63" s="64">
        <f t="shared" si="11"/>
        <v>753</v>
      </c>
      <c r="L63" s="64">
        <f t="shared" si="11"/>
        <v>5193</v>
      </c>
    </row>
    <row r="64" spans="1:12" x14ac:dyDescent="0.25">
      <c r="A64" s="50">
        <v>45</v>
      </c>
      <c r="B64" s="87" t="s">
        <v>69</v>
      </c>
      <c r="C64" s="64">
        <v>237</v>
      </c>
      <c r="D64" s="64">
        <v>185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f t="shared" si="11"/>
        <v>237</v>
      </c>
      <c r="L64" s="64">
        <f t="shared" si="11"/>
        <v>185</v>
      </c>
    </row>
    <row r="65" spans="1:12" x14ac:dyDescent="0.25">
      <c r="A65" s="50">
        <v>46</v>
      </c>
      <c r="B65" s="87" t="s">
        <v>70</v>
      </c>
      <c r="C65" s="64">
        <v>177</v>
      </c>
      <c r="D65" s="64">
        <v>985</v>
      </c>
      <c r="E65" s="64">
        <v>2</v>
      </c>
      <c r="F65" s="64">
        <v>21</v>
      </c>
      <c r="G65" s="64">
        <v>0</v>
      </c>
      <c r="H65" s="64">
        <v>0</v>
      </c>
      <c r="I65" s="64">
        <v>0</v>
      </c>
      <c r="J65" s="64">
        <v>0</v>
      </c>
      <c r="K65" s="64">
        <f t="shared" si="11"/>
        <v>179</v>
      </c>
      <c r="L65" s="64">
        <f t="shared" si="11"/>
        <v>1006</v>
      </c>
    </row>
    <row r="66" spans="1:12" x14ac:dyDescent="0.25">
      <c r="A66" s="66" t="s">
        <v>71</v>
      </c>
      <c r="B66" s="88" t="s">
        <v>26</v>
      </c>
      <c r="C66" s="66">
        <f>SUM(C57:C65)</f>
        <v>10982</v>
      </c>
      <c r="D66" s="66">
        <f t="shared" ref="D66:L66" si="12">SUM(D57:D65)</f>
        <v>104535</v>
      </c>
      <c r="E66" s="66">
        <f t="shared" si="12"/>
        <v>861</v>
      </c>
      <c r="F66" s="66">
        <f t="shared" si="12"/>
        <v>24874</v>
      </c>
      <c r="G66" s="66">
        <f t="shared" si="12"/>
        <v>1</v>
      </c>
      <c r="H66" s="66">
        <f t="shared" si="12"/>
        <v>16</v>
      </c>
      <c r="I66" s="66">
        <f t="shared" si="12"/>
        <v>84</v>
      </c>
      <c r="J66" s="66">
        <f t="shared" si="12"/>
        <v>14943</v>
      </c>
      <c r="K66" s="66">
        <f t="shared" si="12"/>
        <v>11928</v>
      </c>
      <c r="L66" s="66">
        <f t="shared" si="12"/>
        <v>144368</v>
      </c>
    </row>
    <row r="67" spans="1:12" x14ac:dyDescent="0.25">
      <c r="A67" s="100" t="s">
        <v>72</v>
      </c>
      <c r="B67" s="100"/>
      <c r="C67" s="66">
        <f t="shared" ref="C67:L67" si="13">C48+C51+C55+C66</f>
        <v>399177</v>
      </c>
      <c r="D67" s="66">
        <f t="shared" si="13"/>
        <v>5829860</v>
      </c>
      <c r="E67" s="66">
        <f t="shared" si="13"/>
        <v>27239</v>
      </c>
      <c r="F67" s="66">
        <f t="shared" si="13"/>
        <v>4246116</v>
      </c>
      <c r="G67" s="66">
        <f t="shared" si="13"/>
        <v>41127</v>
      </c>
      <c r="H67" s="66">
        <f t="shared" si="13"/>
        <v>59336</v>
      </c>
      <c r="I67" s="66">
        <f t="shared" si="13"/>
        <v>4895</v>
      </c>
      <c r="J67" s="66">
        <f t="shared" si="13"/>
        <v>2036652</v>
      </c>
      <c r="K67" s="66">
        <f t="shared" si="13"/>
        <v>472438</v>
      </c>
      <c r="L67" s="66">
        <f t="shared" si="13"/>
        <v>12171964</v>
      </c>
    </row>
  </sheetData>
  <mergeCells count="19">
    <mergeCell ref="A52:L52"/>
    <mergeCell ref="A56:L56"/>
    <mergeCell ref="A67:B67"/>
    <mergeCell ref="G7:H8"/>
    <mergeCell ref="I7:J8"/>
    <mergeCell ref="K7:L8"/>
    <mergeCell ref="A10:L10"/>
    <mergeCell ref="A24:L24"/>
    <mergeCell ref="A49:L49"/>
    <mergeCell ref="A6:A9"/>
    <mergeCell ref="B6:B9"/>
    <mergeCell ref="C6:L6"/>
    <mergeCell ref="C7:D8"/>
    <mergeCell ref="E7:F8"/>
    <mergeCell ref="A1:L1"/>
    <mergeCell ref="A2:L2"/>
    <mergeCell ref="A3:L3"/>
    <mergeCell ref="A4:L4"/>
    <mergeCell ref="H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8665-40DB-497A-8057-23E1697F2A06}">
  <dimension ref="A1:R66"/>
  <sheetViews>
    <sheetView topLeftCell="A43" workbookViewId="0">
      <selection sqref="A1:R66"/>
    </sheetView>
  </sheetViews>
  <sheetFormatPr defaultRowHeight="15" x14ac:dyDescent="0.25"/>
  <cols>
    <col min="2" max="2" width="37.28515625" bestFit="1" customWidth="1"/>
  </cols>
  <sheetData>
    <row r="1" spans="1:18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x14ac:dyDescent="0.2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x14ac:dyDescent="0.25">
      <c r="A3" s="83" t="s">
        <v>181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x14ac:dyDescent="0.25">
      <c r="A4" s="82" t="s">
        <v>276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18" x14ac:dyDescent="0.25">
      <c r="A5" s="71"/>
      <c r="B5" s="71"/>
      <c r="C5" s="71"/>
      <c r="D5" s="71"/>
      <c r="E5" s="71"/>
      <c r="F5" s="71"/>
      <c r="G5" s="71"/>
      <c r="H5" s="71"/>
      <c r="I5" s="71"/>
      <c r="J5" s="90"/>
      <c r="K5" s="5"/>
      <c r="L5" s="74" t="s">
        <v>189</v>
      </c>
      <c r="M5" s="74"/>
      <c r="N5" s="74"/>
      <c r="O5" s="101" t="s">
        <v>202</v>
      </c>
      <c r="P5" s="101"/>
      <c r="Q5" s="71"/>
      <c r="R5" s="90"/>
    </row>
    <row r="6" spans="1:18" ht="15" customHeight="1" x14ac:dyDescent="0.25">
      <c r="A6" s="86" t="s">
        <v>4</v>
      </c>
      <c r="B6" s="86" t="s">
        <v>5</v>
      </c>
      <c r="C6" s="84" t="s">
        <v>175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6" t="s">
        <v>203</v>
      </c>
      <c r="P6" s="86"/>
      <c r="Q6" s="102" t="s">
        <v>204</v>
      </c>
      <c r="R6" s="102"/>
    </row>
    <row r="7" spans="1:18" ht="15" customHeight="1" x14ac:dyDescent="0.25">
      <c r="A7" s="86"/>
      <c r="B7" s="86"/>
      <c r="C7" s="84" t="s">
        <v>169</v>
      </c>
      <c r="D7" s="84"/>
      <c r="E7" s="84" t="s">
        <v>170</v>
      </c>
      <c r="F7" s="84"/>
      <c r="G7" s="84" t="s">
        <v>171</v>
      </c>
      <c r="H7" s="84"/>
      <c r="I7" s="84" t="s">
        <v>172</v>
      </c>
      <c r="J7" s="84"/>
      <c r="K7" s="84" t="s">
        <v>173</v>
      </c>
      <c r="L7" s="84"/>
      <c r="M7" s="84" t="s">
        <v>174</v>
      </c>
      <c r="N7" s="84"/>
      <c r="O7" s="86"/>
      <c r="P7" s="86"/>
      <c r="Q7" s="102"/>
      <c r="R7" s="102"/>
    </row>
    <row r="8" spans="1:18" x14ac:dyDescent="0.25">
      <c r="A8" s="86"/>
      <c r="B8" s="86"/>
      <c r="C8" s="63" t="s">
        <v>138</v>
      </c>
      <c r="D8" s="63" t="s">
        <v>139</v>
      </c>
      <c r="E8" s="63" t="s">
        <v>138</v>
      </c>
      <c r="F8" s="63" t="s">
        <v>139</v>
      </c>
      <c r="G8" s="63" t="s">
        <v>138</v>
      </c>
      <c r="H8" s="63" t="s">
        <v>139</v>
      </c>
      <c r="I8" s="63" t="s">
        <v>138</v>
      </c>
      <c r="J8" s="63" t="s">
        <v>139</v>
      </c>
      <c r="K8" s="63" t="s">
        <v>138</v>
      </c>
      <c r="L8" s="63" t="s">
        <v>139</v>
      </c>
      <c r="M8" s="63" t="s">
        <v>138</v>
      </c>
      <c r="N8" s="63" t="s">
        <v>139</v>
      </c>
      <c r="O8" s="63" t="s">
        <v>138</v>
      </c>
      <c r="P8" s="63" t="s">
        <v>139</v>
      </c>
      <c r="Q8" s="63" t="s">
        <v>138</v>
      </c>
      <c r="R8" s="63" t="s">
        <v>139</v>
      </c>
    </row>
    <row r="9" spans="1:18" x14ac:dyDescent="0.25">
      <c r="A9" s="85" t="s">
        <v>188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pans="1:18" x14ac:dyDescent="0.25">
      <c r="A10" s="50">
        <v>1</v>
      </c>
      <c r="B10" s="87" t="s">
        <v>13</v>
      </c>
      <c r="C10" s="64">
        <v>5</v>
      </c>
      <c r="D10" s="64">
        <v>2504</v>
      </c>
      <c r="E10" s="64">
        <v>1080</v>
      </c>
      <c r="F10" s="64">
        <v>1983</v>
      </c>
      <c r="G10" s="64">
        <v>1481</v>
      </c>
      <c r="H10" s="64">
        <v>15415</v>
      </c>
      <c r="I10" s="64">
        <v>14</v>
      </c>
      <c r="J10" s="64">
        <v>1013</v>
      </c>
      <c r="K10" s="64">
        <v>4937</v>
      </c>
      <c r="L10" s="64">
        <v>6387</v>
      </c>
      <c r="M10" s="64">
        <v>4</v>
      </c>
      <c r="N10" s="64">
        <v>73</v>
      </c>
      <c r="O10" s="66">
        <f>M10+K10+I10+G10+E10+C10</f>
        <v>7521</v>
      </c>
      <c r="P10" s="66">
        <f>N10+L10+J10+H10+F10+D10</f>
        <v>27375</v>
      </c>
      <c r="Q10" s="64">
        <v>264633</v>
      </c>
      <c r="R10" s="64">
        <v>628319</v>
      </c>
    </row>
    <row r="11" spans="1:18" x14ac:dyDescent="0.25">
      <c r="A11" s="50">
        <v>2</v>
      </c>
      <c r="B11" s="87" t="s">
        <v>14</v>
      </c>
      <c r="C11" s="64">
        <v>0</v>
      </c>
      <c r="D11" s="64">
        <v>0</v>
      </c>
      <c r="E11" s="64">
        <v>121</v>
      </c>
      <c r="F11" s="64">
        <v>152</v>
      </c>
      <c r="G11" s="64">
        <v>445</v>
      </c>
      <c r="H11" s="64">
        <v>3907</v>
      </c>
      <c r="I11" s="64">
        <v>0</v>
      </c>
      <c r="J11" s="64">
        <v>0</v>
      </c>
      <c r="K11" s="64">
        <v>0</v>
      </c>
      <c r="L11" s="64">
        <v>0</v>
      </c>
      <c r="M11" s="64">
        <v>10</v>
      </c>
      <c r="N11" s="64">
        <v>42</v>
      </c>
      <c r="O11" s="66">
        <f t="shared" ref="O11:P21" si="0">M11+K11+I11+G11+E11+C11</f>
        <v>576</v>
      </c>
      <c r="P11" s="66">
        <f t="shared" si="0"/>
        <v>4101</v>
      </c>
      <c r="Q11" s="64">
        <v>38253</v>
      </c>
      <c r="R11" s="64">
        <v>90626</v>
      </c>
    </row>
    <row r="12" spans="1:18" x14ac:dyDescent="0.25">
      <c r="A12" s="50">
        <v>3</v>
      </c>
      <c r="B12" s="87" t="s">
        <v>15</v>
      </c>
      <c r="C12" s="64">
        <v>1</v>
      </c>
      <c r="D12" s="64">
        <v>25</v>
      </c>
      <c r="E12" s="64">
        <v>49</v>
      </c>
      <c r="F12" s="64">
        <v>80</v>
      </c>
      <c r="G12" s="64">
        <v>178</v>
      </c>
      <c r="H12" s="64">
        <v>1747</v>
      </c>
      <c r="I12" s="64">
        <v>1</v>
      </c>
      <c r="J12" s="64">
        <v>2</v>
      </c>
      <c r="K12" s="64">
        <v>204</v>
      </c>
      <c r="L12" s="64">
        <v>290</v>
      </c>
      <c r="M12" s="64">
        <v>0</v>
      </c>
      <c r="N12" s="64">
        <v>0</v>
      </c>
      <c r="O12" s="66">
        <f t="shared" si="0"/>
        <v>433</v>
      </c>
      <c r="P12" s="66">
        <f t="shared" si="0"/>
        <v>2144</v>
      </c>
      <c r="Q12" s="64">
        <v>1870</v>
      </c>
      <c r="R12" s="64">
        <v>6491</v>
      </c>
    </row>
    <row r="13" spans="1:18" x14ac:dyDescent="0.25">
      <c r="A13" s="50">
        <v>4</v>
      </c>
      <c r="B13" s="87" t="s">
        <v>16</v>
      </c>
      <c r="C13" s="64">
        <v>0</v>
      </c>
      <c r="D13" s="64">
        <v>0</v>
      </c>
      <c r="E13" s="64">
        <v>484</v>
      </c>
      <c r="F13" s="64">
        <v>916</v>
      </c>
      <c r="G13" s="64">
        <v>477</v>
      </c>
      <c r="H13" s="64">
        <v>4005</v>
      </c>
      <c r="I13" s="64">
        <v>1693</v>
      </c>
      <c r="J13" s="64">
        <v>2334</v>
      </c>
      <c r="K13" s="64">
        <v>0</v>
      </c>
      <c r="L13" s="64">
        <v>0</v>
      </c>
      <c r="M13" s="64">
        <v>0</v>
      </c>
      <c r="N13" s="64">
        <v>0</v>
      </c>
      <c r="O13" s="66">
        <f t="shared" si="0"/>
        <v>2654</v>
      </c>
      <c r="P13" s="66">
        <f t="shared" si="0"/>
        <v>7255</v>
      </c>
      <c r="Q13" s="64">
        <v>20962</v>
      </c>
      <c r="R13" s="64">
        <v>64813</v>
      </c>
    </row>
    <row r="14" spans="1:18" x14ac:dyDescent="0.25">
      <c r="A14" s="50">
        <v>5</v>
      </c>
      <c r="B14" s="87" t="s">
        <v>17</v>
      </c>
      <c r="C14" s="64">
        <v>0</v>
      </c>
      <c r="D14" s="64">
        <v>0</v>
      </c>
      <c r="E14" s="64">
        <v>229</v>
      </c>
      <c r="F14" s="64">
        <v>610</v>
      </c>
      <c r="G14" s="64">
        <v>882</v>
      </c>
      <c r="H14" s="64">
        <v>4447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6">
        <f t="shared" si="0"/>
        <v>1111</v>
      </c>
      <c r="P14" s="66">
        <f t="shared" si="0"/>
        <v>5057</v>
      </c>
      <c r="Q14" s="64">
        <v>26781</v>
      </c>
      <c r="R14" s="64">
        <v>68739</v>
      </c>
    </row>
    <row r="15" spans="1:18" x14ac:dyDescent="0.25">
      <c r="A15" s="50">
        <v>6</v>
      </c>
      <c r="B15" s="87" t="s">
        <v>18</v>
      </c>
      <c r="C15" s="64">
        <v>0</v>
      </c>
      <c r="D15" s="64">
        <v>0</v>
      </c>
      <c r="E15" s="64">
        <v>35</v>
      </c>
      <c r="F15" s="64">
        <v>72</v>
      </c>
      <c r="G15" s="64">
        <v>103</v>
      </c>
      <c r="H15" s="64">
        <v>1407</v>
      </c>
      <c r="I15" s="64">
        <v>708</v>
      </c>
      <c r="J15" s="64">
        <v>1266</v>
      </c>
      <c r="K15" s="64">
        <v>0</v>
      </c>
      <c r="L15" s="64">
        <v>0</v>
      </c>
      <c r="M15" s="64">
        <v>0</v>
      </c>
      <c r="N15" s="64">
        <v>0</v>
      </c>
      <c r="O15" s="66">
        <f t="shared" si="0"/>
        <v>846</v>
      </c>
      <c r="P15" s="66">
        <f t="shared" si="0"/>
        <v>2745</v>
      </c>
      <c r="Q15" s="64">
        <v>7910</v>
      </c>
      <c r="R15" s="64">
        <v>16113</v>
      </c>
    </row>
    <row r="16" spans="1:18" x14ac:dyDescent="0.25">
      <c r="A16" s="50">
        <v>7</v>
      </c>
      <c r="B16" s="87" t="s">
        <v>19</v>
      </c>
      <c r="C16" s="64">
        <v>12</v>
      </c>
      <c r="D16" s="64">
        <v>50</v>
      </c>
      <c r="E16" s="64">
        <v>32</v>
      </c>
      <c r="F16" s="64">
        <v>46</v>
      </c>
      <c r="G16" s="64">
        <v>75</v>
      </c>
      <c r="H16" s="64">
        <v>4606</v>
      </c>
      <c r="I16" s="64">
        <v>498</v>
      </c>
      <c r="J16" s="64">
        <v>834</v>
      </c>
      <c r="K16" s="64">
        <v>0</v>
      </c>
      <c r="L16" s="64">
        <v>0</v>
      </c>
      <c r="M16" s="64">
        <v>0</v>
      </c>
      <c r="N16" s="64">
        <v>0</v>
      </c>
      <c r="O16" s="66">
        <f t="shared" si="0"/>
        <v>617</v>
      </c>
      <c r="P16" s="66">
        <f t="shared" si="0"/>
        <v>5536</v>
      </c>
      <c r="Q16" s="64">
        <v>1300</v>
      </c>
      <c r="R16" s="64">
        <v>4479</v>
      </c>
    </row>
    <row r="17" spans="1:18" x14ac:dyDescent="0.25">
      <c r="A17" s="50">
        <v>8</v>
      </c>
      <c r="B17" s="87" t="s">
        <v>20</v>
      </c>
      <c r="C17" s="64">
        <v>0</v>
      </c>
      <c r="D17" s="64">
        <v>0</v>
      </c>
      <c r="E17" s="64">
        <v>695</v>
      </c>
      <c r="F17" s="64">
        <v>1020</v>
      </c>
      <c r="G17" s="64">
        <v>1475</v>
      </c>
      <c r="H17" s="64">
        <v>13963</v>
      </c>
      <c r="I17" s="64">
        <v>6713</v>
      </c>
      <c r="J17" s="64">
        <v>12348</v>
      </c>
      <c r="K17" s="64">
        <v>4</v>
      </c>
      <c r="L17" s="64">
        <v>200</v>
      </c>
      <c r="M17" s="64">
        <v>0</v>
      </c>
      <c r="N17" s="64">
        <v>0</v>
      </c>
      <c r="O17" s="66">
        <f t="shared" si="0"/>
        <v>8887</v>
      </c>
      <c r="P17" s="66">
        <f t="shared" si="0"/>
        <v>27531</v>
      </c>
      <c r="Q17" s="64">
        <v>165318</v>
      </c>
      <c r="R17" s="64">
        <v>494930</v>
      </c>
    </row>
    <row r="18" spans="1:18" x14ac:dyDescent="0.25">
      <c r="A18" s="50">
        <v>9</v>
      </c>
      <c r="B18" s="87" t="s">
        <v>21</v>
      </c>
      <c r="C18" s="64">
        <v>0</v>
      </c>
      <c r="D18" s="64">
        <v>0</v>
      </c>
      <c r="E18" s="64">
        <v>16</v>
      </c>
      <c r="F18" s="64">
        <v>57</v>
      </c>
      <c r="G18" s="64">
        <v>690</v>
      </c>
      <c r="H18" s="64">
        <v>6521</v>
      </c>
      <c r="I18" s="64">
        <v>2</v>
      </c>
      <c r="J18" s="64">
        <v>29</v>
      </c>
      <c r="K18" s="64">
        <v>1</v>
      </c>
      <c r="L18" s="64">
        <v>7</v>
      </c>
      <c r="M18" s="64">
        <v>0</v>
      </c>
      <c r="N18" s="64">
        <v>0</v>
      </c>
      <c r="O18" s="66">
        <f t="shared" si="0"/>
        <v>709</v>
      </c>
      <c r="P18" s="66">
        <f t="shared" si="0"/>
        <v>6614</v>
      </c>
      <c r="Q18" s="64">
        <v>5061</v>
      </c>
      <c r="R18" s="64">
        <v>17157</v>
      </c>
    </row>
    <row r="19" spans="1:18" x14ac:dyDescent="0.25">
      <c r="A19" s="50">
        <v>10</v>
      </c>
      <c r="B19" s="87" t="s">
        <v>22</v>
      </c>
      <c r="C19" s="64">
        <v>0</v>
      </c>
      <c r="D19" s="64">
        <v>0</v>
      </c>
      <c r="E19" s="64">
        <v>274</v>
      </c>
      <c r="F19" s="64">
        <v>392</v>
      </c>
      <c r="G19" s="64">
        <v>421</v>
      </c>
      <c r="H19" s="64">
        <v>3314</v>
      </c>
      <c r="I19" s="64">
        <v>6</v>
      </c>
      <c r="J19" s="64">
        <v>985</v>
      </c>
      <c r="K19" s="64">
        <v>539</v>
      </c>
      <c r="L19" s="64">
        <v>12</v>
      </c>
      <c r="M19" s="64">
        <v>9</v>
      </c>
      <c r="N19" s="64">
        <v>107</v>
      </c>
      <c r="O19" s="66">
        <f t="shared" si="0"/>
        <v>1249</v>
      </c>
      <c r="P19" s="66">
        <f t="shared" si="0"/>
        <v>4810</v>
      </c>
      <c r="Q19" s="64">
        <v>36349</v>
      </c>
      <c r="R19" s="64">
        <v>90893</v>
      </c>
    </row>
    <row r="20" spans="1:18" x14ac:dyDescent="0.25">
      <c r="A20" s="50">
        <v>11</v>
      </c>
      <c r="B20" s="87" t="s">
        <v>23</v>
      </c>
      <c r="C20" s="64">
        <v>0</v>
      </c>
      <c r="D20" s="64">
        <v>0</v>
      </c>
      <c r="E20" s="64">
        <v>139</v>
      </c>
      <c r="F20" s="64">
        <v>189</v>
      </c>
      <c r="G20" s="64">
        <v>541</v>
      </c>
      <c r="H20" s="64">
        <v>5198</v>
      </c>
      <c r="I20" s="64">
        <v>0</v>
      </c>
      <c r="J20" s="64">
        <v>0</v>
      </c>
      <c r="K20" s="64">
        <v>1947</v>
      </c>
      <c r="L20" s="64">
        <v>5523</v>
      </c>
      <c r="M20" s="64">
        <v>0</v>
      </c>
      <c r="N20" s="64">
        <v>0</v>
      </c>
      <c r="O20" s="66">
        <f t="shared" si="0"/>
        <v>2627</v>
      </c>
      <c r="P20" s="66">
        <f t="shared" si="0"/>
        <v>10910</v>
      </c>
      <c r="Q20" s="64">
        <v>47633</v>
      </c>
      <c r="R20" s="64">
        <v>66592</v>
      </c>
    </row>
    <row r="21" spans="1:18" x14ac:dyDescent="0.25">
      <c r="A21" s="50">
        <v>12</v>
      </c>
      <c r="B21" s="87" t="s">
        <v>24</v>
      </c>
      <c r="C21" s="64">
        <v>3</v>
      </c>
      <c r="D21" s="64">
        <v>1541</v>
      </c>
      <c r="E21" s="64">
        <v>2646</v>
      </c>
      <c r="F21" s="64">
        <v>4389</v>
      </c>
      <c r="G21" s="64">
        <v>6926</v>
      </c>
      <c r="H21" s="64">
        <v>49156</v>
      </c>
      <c r="I21" s="64">
        <v>41084</v>
      </c>
      <c r="J21" s="64">
        <v>56043</v>
      </c>
      <c r="K21" s="64">
        <v>0</v>
      </c>
      <c r="L21" s="64">
        <v>0</v>
      </c>
      <c r="M21" s="64">
        <v>10</v>
      </c>
      <c r="N21" s="64">
        <v>285</v>
      </c>
      <c r="O21" s="66">
        <f t="shared" si="0"/>
        <v>50669</v>
      </c>
      <c r="P21" s="66">
        <f t="shared" si="0"/>
        <v>111414</v>
      </c>
      <c r="Q21" s="64">
        <v>175870</v>
      </c>
      <c r="R21" s="64">
        <v>434968</v>
      </c>
    </row>
    <row r="22" spans="1:18" x14ac:dyDescent="0.25">
      <c r="A22" s="66" t="s">
        <v>25</v>
      </c>
      <c r="B22" s="88" t="s">
        <v>26</v>
      </c>
      <c r="C22" s="66">
        <f>SUM(C10:C21)</f>
        <v>21</v>
      </c>
      <c r="D22" s="66">
        <f t="shared" ref="D22:N22" si="1">SUM(D10:D21)</f>
        <v>4120</v>
      </c>
      <c r="E22" s="66">
        <f t="shared" si="1"/>
        <v>5800</v>
      </c>
      <c r="F22" s="66">
        <f t="shared" si="1"/>
        <v>9906</v>
      </c>
      <c r="G22" s="66">
        <f t="shared" si="1"/>
        <v>13694</v>
      </c>
      <c r="H22" s="66">
        <f t="shared" si="1"/>
        <v>113686</v>
      </c>
      <c r="I22" s="66">
        <f t="shared" si="1"/>
        <v>50719</v>
      </c>
      <c r="J22" s="66">
        <f t="shared" si="1"/>
        <v>74854</v>
      </c>
      <c r="K22" s="66">
        <f t="shared" si="1"/>
        <v>7632</v>
      </c>
      <c r="L22" s="66">
        <f t="shared" si="1"/>
        <v>12419</v>
      </c>
      <c r="M22" s="66">
        <f t="shared" si="1"/>
        <v>33</v>
      </c>
      <c r="N22" s="66">
        <f t="shared" si="1"/>
        <v>507</v>
      </c>
      <c r="O22" s="66">
        <f>SUM(O10:O21)</f>
        <v>77899</v>
      </c>
      <c r="P22" s="66">
        <f>SUM(P10:P21)</f>
        <v>215492</v>
      </c>
      <c r="Q22" s="66">
        <f>SUM(Q10:Q21)</f>
        <v>791940</v>
      </c>
      <c r="R22" s="66">
        <f>SUM(R10:R21)</f>
        <v>1984120</v>
      </c>
    </row>
    <row r="23" spans="1:18" x14ac:dyDescent="0.25">
      <c r="A23" s="85" t="s">
        <v>79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</row>
    <row r="24" spans="1:18" x14ac:dyDescent="0.25">
      <c r="A24" s="50">
        <v>13</v>
      </c>
      <c r="B24" s="87" t="s">
        <v>30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6">
        <f t="shared" ref="O24:P45" si="2">M24+K24+I24+G24+E24+C24</f>
        <v>0</v>
      </c>
      <c r="P24" s="66">
        <f t="shared" si="2"/>
        <v>0</v>
      </c>
      <c r="Q24" s="64">
        <v>200</v>
      </c>
      <c r="R24" s="64">
        <v>585</v>
      </c>
    </row>
    <row r="25" spans="1:18" x14ac:dyDescent="0.25">
      <c r="A25" s="50">
        <v>14</v>
      </c>
      <c r="B25" s="87" t="s">
        <v>34</v>
      </c>
      <c r="C25" s="64">
        <v>0</v>
      </c>
      <c r="D25" s="64">
        <v>0</v>
      </c>
      <c r="E25" s="64">
        <v>1</v>
      </c>
      <c r="F25" s="64">
        <v>1</v>
      </c>
      <c r="G25" s="64">
        <v>2</v>
      </c>
      <c r="H25" s="64">
        <v>20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6">
        <f t="shared" si="2"/>
        <v>3</v>
      </c>
      <c r="P25" s="66">
        <f t="shared" si="2"/>
        <v>21</v>
      </c>
      <c r="Q25" s="64">
        <v>169</v>
      </c>
      <c r="R25" s="64">
        <v>992</v>
      </c>
    </row>
    <row r="26" spans="1:18" x14ac:dyDescent="0.25">
      <c r="A26" s="50">
        <v>15</v>
      </c>
      <c r="B26" s="87" t="s">
        <v>40</v>
      </c>
      <c r="C26" s="64">
        <v>0</v>
      </c>
      <c r="D26" s="64">
        <v>0</v>
      </c>
      <c r="E26" s="64">
        <v>1</v>
      </c>
      <c r="F26" s="64">
        <v>1</v>
      </c>
      <c r="G26" s="64">
        <v>2</v>
      </c>
      <c r="H26" s="64">
        <v>10</v>
      </c>
      <c r="I26" s="64">
        <v>1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6">
        <f t="shared" si="2"/>
        <v>4</v>
      </c>
      <c r="P26" s="66">
        <f t="shared" si="2"/>
        <v>11</v>
      </c>
      <c r="Q26" s="64">
        <v>5</v>
      </c>
      <c r="R26" s="64">
        <v>23</v>
      </c>
    </row>
    <row r="27" spans="1:18" x14ac:dyDescent="0.25">
      <c r="A27" s="50">
        <v>16</v>
      </c>
      <c r="B27" s="87" t="s">
        <v>46</v>
      </c>
      <c r="C27" s="64">
        <v>0</v>
      </c>
      <c r="D27" s="64">
        <v>0</v>
      </c>
      <c r="E27" s="64">
        <v>1</v>
      </c>
      <c r="F27" s="64">
        <v>7</v>
      </c>
      <c r="G27" s="64">
        <v>1</v>
      </c>
      <c r="H27" s="64">
        <v>22</v>
      </c>
      <c r="I27" s="64">
        <v>0</v>
      </c>
      <c r="J27" s="64">
        <v>0</v>
      </c>
      <c r="K27" s="64">
        <v>24</v>
      </c>
      <c r="L27" s="64">
        <v>313</v>
      </c>
      <c r="M27" s="64">
        <v>0</v>
      </c>
      <c r="N27" s="64">
        <v>0</v>
      </c>
      <c r="O27" s="66">
        <f t="shared" si="2"/>
        <v>26</v>
      </c>
      <c r="P27" s="66">
        <f t="shared" si="2"/>
        <v>342</v>
      </c>
      <c r="Q27" s="64">
        <v>12</v>
      </c>
      <c r="R27" s="64">
        <v>9</v>
      </c>
    </row>
    <row r="28" spans="1:18" x14ac:dyDescent="0.25">
      <c r="A28" s="50">
        <v>17</v>
      </c>
      <c r="B28" s="87" t="s">
        <v>31</v>
      </c>
      <c r="C28" s="64">
        <v>0</v>
      </c>
      <c r="D28" s="64">
        <v>0</v>
      </c>
      <c r="E28" s="64">
        <v>0</v>
      </c>
      <c r="F28" s="64">
        <v>0</v>
      </c>
      <c r="G28" s="64">
        <v>3</v>
      </c>
      <c r="H28" s="64">
        <v>692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6">
        <f t="shared" si="2"/>
        <v>3</v>
      </c>
      <c r="P28" s="66">
        <f t="shared" si="2"/>
        <v>692</v>
      </c>
      <c r="Q28" s="64">
        <v>0</v>
      </c>
      <c r="R28" s="64">
        <v>0</v>
      </c>
    </row>
    <row r="29" spans="1:18" x14ac:dyDescent="0.25">
      <c r="A29" s="50">
        <v>18</v>
      </c>
      <c r="B29" s="87" t="s">
        <v>33</v>
      </c>
      <c r="C29" s="64">
        <v>0</v>
      </c>
      <c r="D29" s="64">
        <v>0</v>
      </c>
      <c r="E29" s="64">
        <v>0</v>
      </c>
      <c r="F29" s="64">
        <v>0</v>
      </c>
      <c r="G29" s="64">
        <v>2</v>
      </c>
      <c r="H29" s="64">
        <v>25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6">
        <f t="shared" si="2"/>
        <v>2</v>
      </c>
      <c r="P29" s="66">
        <f t="shared" si="2"/>
        <v>25</v>
      </c>
      <c r="Q29" s="64">
        <v>0</v>
      </c>
      <c r="R29" s="64">
        <v>0</v>
      </c>
    </row>
    <row r="30" spans="1:18" x14ac:dyDescent="0.25">
      <c r="A30" s="50">
        <v>19</v>
      </c>
      <c r="B30" s="87" t="s">
        <v>41</v>
      </c>
      <c r="C30" s="64">
        <v>10</v>
      </c>
      <c r="D30" s="64">
        <v>65</v>
      </c>
      <c r="E30" s="64">
        <v>22</v>
      </c>
      <c r="F30" s="64">
        <v>243</v>
      </c>
      <c r="G30" s="64">
        <v>1</v>
      </c>
      <c r="H30" s="64">
        <v>17</v>
      </c>
      <c r="I30" s="64">
        <v>0</v>
      </c>
      <c r="J30" s="64">
        <v>0</v>
      </c>
      <c r="K30" s="64">
        <v>4</v>
      </c>
      <c r="L30" s="64">
        <v>2</v>
      </c>
      <c r="M30" s="64">
        <v>1</v>
      </c>
      <c r="N30" s="64">
        <v>3</v>
      </c>
      <c r="O30" s="66">
        <f t="shared" si="2"/>
        <v>38</v>
      </c>
      <c r="P30" s="66">
        <f t="shared" si="2"/>
        <v>330</v>
      </c>
      <c r="Q30" s="64">
        <v>2</v>
      </c>
      <c r="R30" s="64">
        <v>2</v>
      </c>
    </row>
    <row r="31" spans="1:18" x14ac:dyDescent="0.25">
      <c r="A31" s="50">
        <v>20</v>
      </c>
      <c r="B31" s="87" t="s">
        <v>42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6">
        <f t="shared" si="2"/>
        <v>0</v>
      </c>
      <c r="P31" s="66">
        <f t="shared" si="2"/>
        <v>0</v>
      </c>
      <c r="Q31" s="64">
        <v>0</v>
      </c>
      <c r="R31" s="64">
        <v>0</v>
      </c>
    </row>
    <row r="32" spans="1:18" x14ac:dyDescent="0.25">
      <c r="A32" s="50">
        <v>21</v>
      </c>
      <c r="B32" s="21" t="s">
        <v>44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6">
        <f t="shared" si="2"/>
        <v>0</v>
      </c>
      <c r="P32" s="66">
        <f t="shared" si="2"/>
        <v>0</v>
      </c>
      <c r="Q32" s="64">
        <v>1</v>
      </c>
      <c r="R32" s="64">
        <v>14</v>
      </c>
    </row>
    <row r="33" spans="1:18" x14ac:dyDescent="0.25">
      <c r="A33" s="50">
        <v>22</v>
      </c>
      <c r="B33" s="87" t="s">
        <v>47</v>
      </c>
      <c r="C33" s="64">
        <v>0</v>
      </c>
      <c r="D33" s="64">
        <v>0</v>
      </c>
      <c r="E33" s="64">
        <v>0</v>
      </c>
      <c r="F33" s="64">
        <v>0</v>
      </c>
      <c r="G33" s="64">
        <v>4</v>
      </c>
      <c r="H33" s="64">
        <v>61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6">
        <f t="shared" si="2"/>
        <v>4</v>
      </c>
      <c r="P33" s="66">
        <f t="shared" si="2"/>
        <v>61</v>
      </c>
      <c r="Q33" s="64">
        <v>6</v>
      </c>
      <c r="R33" s="64">
        <v>91</v>
      </c>
    </row>
    <row r="34" spans="1:18" x14ac:dyDescent="0.25">
      <c r="A34" s="50">
        <v>23</v>
      </c>
      <c r="B34" s="87" t="s">
        <v>45</v>
      </c>
      <c r="C34" s="64">
        <v>0</v>
      </c>
      <c r="D34" s="64">
        <v>0</v>
      </c>
      <c r="E34" s="64">
        <v>0</v>
      </c>
      <c r="F34" s="64">
        <v>0</v>
      </c>
      <c r="G34" s="64">
        <v>28</v>
      </c>
      <c r="H34" s="64">
        <v>451</v>
      </c>
      <c r="I34" s="64">
        <v>0</v>
      </c>
      <c r="J34" s="64">
        <v>0</v>
      </c>
      <c r="K34" s="64">
        <v>206</v>
      </c>
      <c r="L34" s="64">
        <v>130</v>
      </c>
      <c r="M34" s="64">
        <v>0</v>
      </c>
      <c r="N34" s="64">
        <v>0</v>
      </c>
      <c r="O34" s="66">
        <f t="shared" si="2"/>
        <v>234</v>
      </c>
      <c r="P34" s="66">
        <f t="shared" si="2"/>
        <v>581</v>
      </c>
      <c r="Q34" s="64">
        <v>31662</v>
      </c>
      <c r="R34" s="64">
        <v>24039</v>
      </c>
    </row>
    <row r="35" spans="1:18" x14ac:dyDescent="0.25">
      <c r="A35" s="50">
        <v>24</v>
      </c>
      <c r="B35" s="87" t="s">
        <v>193</v>
      </c>
      <c r="C35" s="64">
        <v>0</v>
      </c>
      <c r="D35" s="64">
        <v>0</v>
      </c>
      <c r="E35" s="64">
        <v>0</v>
      </c>
      <c r="F35" s="64">
        <v>0</v>
      </c>
      <c r="G35" s="64">
        <v>3</v>
      </c>
      <c r="H35" s="64">
        <v>51</v>
      </c>
      <c r="I35" s="64">
        <v>0</v>
      </c>
      <c r="J35" s="64">
        <v>0</v>
      </c>
      <c r="K35" s="64">
        <v>3</v>
      </c>
      <c r="L35" s="64">
        <v>7</v>
      </c>
      <c r="M35" s="64">
        <v>0</v>
      </c>
      <c r="N35" s="64">
        <v>0</v>
      </c>
      <c r="O35" s="66">
        <f t="shared" si="2"/>
        <v>6</v>
      </c>
      <c r="P35" s="66">
        <f t="shared" si="2"/>
        <v>58</v>
      </c>
      <c r="Q35" s="64">
        <v>2</v>
      </c>
      <c r="R35" s="64">
        <v>1</v>
      </c>
    </row>
    <row r="36" spans="1:18" x14ac:dyDescent="0.25">
      <c r="A36" s="50">
        <v>25</v>
      </c>
      <c r="B36" s="87" t="s">
        <v>38</v>
      </c>
      <c r="C36" s="64">
        <v>0</v>
      </c>
      <c r="D36" s="64">
        <v>0</v>
      </c>
      <c r="E36" s="64">
        <v>0</v>
      </c>
      <c r="F36" s="64">
        <v>0</v>
      </c>
      <c r="G36" s="64">
        <v>897</v>
      </c>
      <c r="H36" s="64">
        <v>13121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6">
        <f t="shared" si="2"/>
        <v>897</v>
      </c>
      <c r="P36" s="66">
        <f t="shared" si="2"/>
        <v>13121</v>
      </c>
      <c r="Q36" s="64">
        <v>43367</v>
      </c>
      <c r="R36" s="64">
        <v>30123</v>
      </c>
    </row>
    <row r="37" spans="1:18" x14ac:dyDescent="0.25">
      <c r="A37" s="50">
        <v>26</v>
      </c>
      <c r="B37" s="87" t="s">
        <v>194</v>
      </c>
      <c r="C37" s="64">
        <v>0</v>
      </c>
      <c r="D37" s="64">
        <v>0</v>
      </c>
      <c r="E37" s="64">
        <v>24</v>
      </c>
      <c r="F37" s="64">
        <v>370</v>
      </c>
      <c r="G37" s="64">
        <v>238</v>
      </c>
      <c r="H37" s="64">
        <v>5148</v>
      </c>
      <c r="I37" s="64">
        <v>1</v>
      </c>
      <c r="J37" s="64">
        <v>30</v>
      </c>
      <c r="K37" s="64">
        <v>17</v>
      </c>
      <c r="L37" s="64">
        <v>4</v>
      </c>
      <c r="M37" s="64">
        <v>0</v>
      </c>
      <c r="N37" s="64">
        <v>0</v>
      </c>
      <c r="O37" s="66">
        <f t="shared" si="2"/>
        <v>280</v>
      </c>
      <c r="P37" s="66">
        <f t="shared" si="2"/>
        <v>5552</v>
      </c>
      <c r="Q37" s="64">
        <v>20645</v>
      </c>
      <c r="R37" s="64">
        <v>334137</v>
      </c>
    </row>
    <row r="38" spans="1:18" x14ac:dyDescent="0.25">
      <c r="A38" s="50">
        <v>27</v>
      </c>
      <c r="B38" s="87" t="s">
        <v>195</v>
      </c>
      <c r="C38" s="64">
        <v>0</v>
      </c>
      <c r="D38" s="64">
        <v>0</v>
      </c>
      <c r="E38" s="64">
        <v>48</v>
      </c>
      <c r="F38" s="64">
        <v>95</v>
      </c>
      <c r="G38" s="64">
        <v>149</v>
      </c>
      <c r="H38" s="64">
        <v>2690</v>
      </c>
      <c r="I38" s="64">
        <v>9</v>
      </c>
      <c r="J38" s="64">
        <v>10</v>
      </c>
      <c r="K38" s="64">
        <v>0</v>
      </c>
      <c r="L38" s="64">
        <v>0</v>
      </c>
      <c r="M38" s="64">
        <v>0</v>
      </c>
      <c r="N38" s="64">
        <v>0</v>
      </c>
      <c r="O38" s="66">
        <f t="shared" si="2"/>
        <v>206</v>
      </c>
      <c r="P38" s="66">
        <f t="shared" si="2"/>
        <v>2795</v>
      </c>
      <c r="Q38" s="64">
        <v>6107</v>
      </c>
      <c r="R38" s="64">
        <v>13197</v>
      </c>
    </row>
    <row r="39" spans="1:18" x14ac:dyDescent="0.25">
      <c r="A39" s="50">
        <v>28</v>
      </c>
      <c r="B39" s="87" t="s">
        <v>196</v>
      </c>
      <c r="C39" s="64">
        <v>0</v>
      </c>
      <c r="D39" s="64">
        <v>0</v>
      </c>
      <c r="E39" s="64">
        <v>0</v>
      </c>
      <c r="F39" s="64">
        <v>0</v>
      </c>
      <c r="G39" s="64">
        <v>26</v>
      </c>
      <c r="H39" s="64">
        <v>98</v>
      </c>
      <c r="I39" s="64">
        <v>0</v>
      </c>
      <c r="J39" s="64">
        <v>0</v>
      </c>
      <c r="K39" s="64">
        <v>2990</v>
      </c>
      <c r="L39" s="64">
        <v>1949</v>
      </c>
      <c r="M39" s="64">
        <v>0</v>
      </c>
      <c r="N39" s="64">
        <v>0</v>
      </c>
      <c r="O39" s="66">
        <f t="shared" si="2"/>
        <v>3016</v>
      </c>
      <c r="P39" s="66">
        <f t="shared" si="2"/>
        <v>2047</v>
      </c>
      <c r="Q39" s="64">
        <v>14706</v>
      </c>
      <c r="R39" s="64">
        <v>13480</v>
      </c>
    </row>
    <row r="40" spans="1:18" x14ac:dyDescent="0.25">
      <c r="A40" s="50">
        <v>29</v>
      </c>
      <c r="B40" s="87" t="s">
        <v>197</v>
      </c>
      <c r="C40" s="64">
        <v>0</v>
      </c>
      <c r="D40" s="64">
        <v>0</v>
      </c>
      <c r="E40" s="64">
        <v>1</v>
      </c>
      <c r="F40" s="64">
        <v>1</v>
      </c>
      <c r="G40" s="64">
        <v>1724</v>
      </c>
      <c r="H40" s="64">
        <v>27477</v>
      </c>
      <c r="I40" s="64">
        <v>0</v>
      </c>
      <c r="J40" s="64">
        <v>0</v>
      </c>
      <c r="K40" s="64">
        <v>1843</v>
      </c>
      <c r="L40" s="64">
        <v>1059</v>
      </c>
      <c r="M40" s="64">
        <v>0</v>
      </c>
      <c r="N40" s="64">
        <v>0</v>
      </c>
      <c r="O40" s="66">
        <f t="shared" si="2"/>
        <v>3568</v>
      </c>
      <c r="P40" s="66">
        <f t="shared" si="2"/>
        <v>28537</v>
      </c>
      <c r="Q40" s="64">
        <v>53896</v>
      </c>
      <c r="R40" s="64">
        <v>368714</v>
      </c>
    </row>
    <row r="41" spans="1:18" x14ac:dyDescent="0.25">
      <c r="A41" s="50">
        <v>30</v>
      </c>
      <c r="B41" s="87" t="s">
        <v>198</v>
      </c>
      <c r="C41" s="64">
        <v>2</v>
      </c>
      <c r="D41" s="64">
        <v>68</v>
      </c>
      <c r="E41" s="64">
        <v>0</v>
      </c>
      <c r="F41" s="64">
        <v>0</v>
      </c>
      <c r="G41" s="64">
        <v>223</v>
      </c>
      <c r="H41" s="64">
        <v>1265</v>
      </c>
      <c r="I41" s="64">
        <v>0</v>
      </c>
      <c r="J41" s="64">
        <v>0</v>
      </c>
      <c r="K41" s="64">
        <v>186</v>
      </c>
      <c r="L41" s="64">
        <v>101</v>
      </c>
      <c r="M41" s="64">
        <v>0</v>
      </c>
      <c r="N41" s="64">
        <v>0</v>
      </c>
      <c r="O41" s="66">
        <f t="shared" si="2"/>
        <v>411</v>
      </c>
      <c r="P41" s="66">
        <f t="shared" si="2"/>
        <v>1434</v>
      </c>
      <c r="Q41" s="64">
        <v>53790</v>
      </c>
      <c r="R41" s="64">
        <v>50108</v>
      </c>
    </row>
    <row r="42" spans="1:18" x14ac:dyDescent="0.25">
      <c r="A42" s="50">
        <v>31</v>
      </c>
      <c r="B42" s="87" t="s">
        <v>43</v>
      </c>
      <c r="C42" s="64">
        <v>0</v>
      </c>
      <c r="D42" s="64">
        <v>0</v>
      </c>
      <c r="E42" s="64">
        <v>0</v>
      </c>
      <c r="F42" s="64">
        <v>0</v>
      </c>
      <c r="G42" s="64">
        <v>15</v>
      </c>
      <c r="H42" s="64">
        <v>359</v>
      </c>
      <c r="I42" s="64">
        <v>0</v>
      </c>
      <c r="J42" s="64">
        <v>0</v>
      </c>
      <c r="K42" s="64">
        <v>8</v>
      </c>
      <c r="L42" s="64">
        <v>5</v>
      </c>
      <c r="M42" s="64">
        <v>0</v>
      </c>
      <c r="N42" s="64">
        <v>0</v>
      </c>
      <c r="O42" s="66">
        <f t="shared" si="2"/>
        <v>23</v>
      </c>
      <c r="P42" s="66">
        <f t="shared" si="2"/>
        <v>364</v>
      </c>
      <c r="Q42" s="64">
        <v>7416</v>
      </c>
      <c r="R42" s="64">
        <v>60365</v>
      </c>
    </row>
    <row r="43" spans="1:18" x14ac:dyDescent="0.25">
      <c r="A43" s="50">
        <v>32</v>
      </c>
      <c r="B43" s="87" t="s">
        <v>199</v>
      </c>
      <c r="C43" s="64">
        <v>0</v>
      </c>
      <c r="D43" s="64">
        <v>0</v>
      </c>
      <c r="E43" s="64">
        <v>52</v>
      </c>
      <c r="F43" s="64">
        <v>245</v>
      </c>
      <c r="G43" s="64">
        <v>147</v>
      </c>
      <c r="H43" s="64">
        <v>1655</v>
      </c>
      <c r="I43" s="64">
        <v>0</v>
      </c>
      <c r="J43" s="64">
        <v>0</v>
      </c>
      <c r="K43" s="64">
        <v>2570</v>
      </c>
      <c r="L43" s="64">
        <v>1337</v>
      </c>
      <c r="M43" s="64">
        <v>0</v>
      </c>
      <c r="N43" s="64">
        <v>0</v>
      </c>
      <c r="O43" s="66">
        <f t="shared" si="2"/>
        <v>2769</v>
      </c>
      <c r="P43" s="66">
        <f t="shared" si="2"/>
        <v>3237</v>
      </c>
      <c r="Q43" s="64">
        <v>35805</v>
      </c>
      <c r="R43" s="64">
        <v>34187</v>
      </c>
    </row>
    <row r="44" spans="1:18" x14ac:dyDescent="0.25">
      <c r="A44" s="50">
        <v>33</v>
      </c>
      <c r="B44" s="87" t="s">
        <v>200</v>
      </c>
      <c r="C44" s="64">
        <v>0</v>
      </c>
      <c r="D44" s="64">
        <v>0</v>
      </c>
      <c r="E44" s="64">
        <v>1</v>
      </c>
      <c r="F44" s="64">
        <v>0</v>
      </c>
      <c r="G44" s="64">
        <v>112</v>
      </c>
      <c r="H44" s="64">
        <v>731</v>
      </c>
      <c r="I44" s="64">
        <v>0</v>
      </c>
      <c r="J44" s="64">
        <v>0</v>
      </c>
      <c r="K44" s="64">
        <v>8</v>
      </c>
      <c r="L44" s="64">
        <v>137</v>
      </c>
      <c r="M44" s="64">
        <v>0</v>
      </c>
      <c r="N44" s="64">
        <v>0</v>
      </c>
      <c r="O44" s="66">
        <f t="shared" si="2"/>
        <v>121</v>
      </c>
      <c r="P44" s="66">
        <f t="shared" si="2"/>
        <v>868</v>
      </c>
      <c r="Q44" s="64">
        <v>9762</v>
      </c>
      <c r="R44" s="64">
        <v>37338</v>
      </c>
    </row>
    <row r="45" spans="1:18" x14ac:dyDescent="0.25">
      <c r="A45" s="50">
        <v>34</v>
      </c>
      <c r="B45" s="87" t="s">
        <v>201</v>
      </c>
      <c r="C45" s="64">
        <v>0</v>
      </c>
      <c r="D45" s="64">
        <v>0</v>
      </c>
      <c r="E45" s="64">
        <v>0</v>
      </c>
      <c r="F45" s="64">
        <v>0</v>
      </c>
      <c r="G45" s="64">
        <v>60</v>
      </c>
      <c r="H45" s="64">
        <v>1164</v>
      </c>
      <c r="I45" s="64">
        <v>0</v>
      </c>
      <c r="J45" s="64">
        <v>0</v>
      </c>
      <c r="K45" s="64">
        <v>23</v>
      </c>
      <c r="L45" s="64">
        <v>1417</v>
      </c>
      <c r="M45" s="64">
        <v>10</v>
      </c>
      <c r="N45" s="64">
        <v>2275</v>
      </c>
      <c r="O45" s="66">
        <f t="shared" si="2"/>
        <v>93</v>
      </c>
      <c r="P45" s="66">
        <f t="shared" si="2"/>
        <v>4856</v>
      </c>
      <c r="Q45" s="64">
        <v>7197</v>
      </c>
      <c r="R45" s="64">
        <v>9303</v>
      </c>
    </row>
    <row r="46" spans="1:18" x14ac:dyDescent="0.25">
      <c r="A46" s="66" t="s">
        <v>50</v>
      </c>
      <c r="B46" s="88" t="s">
        <v>26</v>
      </c>
      <c r="C46" s="66">
        <f>SUM(C24:C45)</f>
        <v>12</v>
      </c>
      <c r="D46" s="66">
        <f t="shared" ref="D46:P46" si="3">SUM(D24:D45)</f>
        <v>133</v>
      </c>
      <c r="E46" s="66">
        <f t="shared" si="3"/>
        <v>151</v>
      </c>
      <c r="F46" s="66">
        <f t="shared" si="3"/>
        <v>963</v>
      </c>
      <c r="G46" s="66">
        <f t="shared" si="3"/>
        <v>3637</v>
      </c>
      <c r="H46" s="66">
        <f t="shared" si="3"/>
        <v>55057</v>
      </c>
      <c r="I46" s="66">
        <f t="shared" si="3"/>
        <v>11</v>
      </c>
      <c r="J46" s="66">
        <f t="shared" si="3"/>
        <v>40</v>
      </c>
      <c r="K46" s="66">
        <f t="shared" si="3"/>
        <v>7882</v>
      </c>
      <c r="L46" s="66">
        <f t="shared" si="3"/>
        <v>6461</v>
      </c>
      <c r="M46" s="66">
        <f t="shared" si="3"/>
        <v>11</v>
      </c>
      <c r="N46" s="66">
        <f t="shared" si="3"/>
        <v>2278</v>
      </c>
      <c r="O46" s="66">
        <f t="shared" si="3"/>
        <v>11704</v>
      </c>
      <c r="P46" s="66">
        <f t="shared" si="3"/>
        <v>64932</v>
      </c>
      <c r="Q46" s="66">
        <f>SUM(Q24:Q45)</f>
        <v>284750</v>
      </c>
      <c r="R46" s="66">
        <f>SUM(R24:R45)</f>
        <v>976708</v>
      </c>
    </row>
    <row r="47" spans="1:18" x14ac:dyDescent="0.25">
      <c r="A47" s="66" t="s">
        <v>51</v>
      </c>
      <c r="B47" s="88" t="s">
        <v>81</v>
      </c>
      <c r="C47" s="66">
        <f>C46+C22</f>
        <v>33</v>
      </c>
      <c r="D47" s="66">
        <f t="shared" ref="D47:P47" si="4">D46+D22</f>
        <v>4253</v>
      </c>
      <c r="E47" s="66">
        <f t="shared" si="4"/>
        <v>5951</v>
      </c>
      <c r="F47" s="66">
        <f t="shared" si="4"/>
        <v>10869</v>
      </c>
      <c r="G47" s="66">
        <f t="shared" si="4"/>
        <v>17331</v>
      </c>
      <c r="H47" s="66">
        <f t="shared" si="4"/>
        <v>168743</v>
      </c>
      <c r="I47" s="66">
        <f t="shared" si="4"/>
        <v>50730</v>
      </c>
      <c r="J47" s="66">
        <f t="shared" si="4"/>
        <v>74894</v>
      </c>
      <c r="K47" s="66">
        <f t="shared" si="4"/>
        <v>15514</v>
      </c>
      <c r="L47" s="66">
        <f t="shared" si="4"/>
        <v>18880</v>
      </c>
      <c r="M47" s="66">
        <f t="shared" si="4"/>
        <v>44</v>
      </c>
      <c r="N47" s="66">
        <f t="shared" si="4"/>
        <v>2785</v>
      </c>
      <c r="O47" s="66">
        <f t="shared" si="4"/>
        <v>89603</v>
      </c>
      <c r="P47" s="66">
        <f t="shared" si="4"/>
        <v>280424</v>
      </c>
      <c r="Q47" s="66">
        <f>Q46+Q22</f>
        <v>1076690</v>
      </c>
      <c r="R47" s="66">
        <f>R46+R22</f>
        <v>2960828</v>
      </c>
    </row>
    <row r="48" spans="1:18" x14ac:dyDescent="0.25">
      <c r="A48" s="85" t="s">
        <v>53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</row>
    <row r="49" spans="1:18" x14ac:dyDescent="0.25">
      <c r="A49" s="50">
        <v>35</v>
      </c>
      <c r="B49" s="87" t="s">
        <v>54</v>
      </c>
      <c r="C49" s="64">
        <v>0</v>
      </c>
      <c r="D49" s="64">
        <v>0</v>
      </c>
      <c r="E49" s="64">
        <v>130</v>
      </c>
      <c r="F49" s="64">
        <v>171</v>
      </c>
      <c r="G49" s="64">
        <v>9523</v>
      </c>
      <c r="H49" s="64">
        <v>18694</v>
      </c>
      <c r="I49" s="64">
        <v>85</v>
      </c>
      <c r="J49" s="64">
        <v>109</v>
      </c>
      <c r="K49" s="64">
        <v>149</v>
      </c>
      <c r="L49" s="64">
        <v>23</v>
      </c>
      <c r="M49" s="64">
        <v>0</v>
      </c>
      <c r="N49" s="64">
        <v>0</v>
      </c>
      <c r="O49" s="66">
        <f t="shared" ref="O49:P49" si="5">M49+K49+I49+G49+E49+C49</f>
        <v>9887</v>
      </c>
      <c r="P49" s="66">
        <f t="shared" si="5"/>
        <v>18997</v>
      </c>
      <c r="Q49" s="64">
        <v>445482</v>
      </c>
      <c r="R49" s="64">
        <v>719543</v>
      </c>
    </row>
    <row r="50" spans="1:18" x14ac:dyDescent="0.25">
      <c r="A50" s="66" t="s">
        <v>55</v>
      </c>
      <c r="B50" s="88" t="s">
        <v>26</v>
      </c>
      <c r="C50" s="66">
        <f t="shared" ref="C50:R50" si="6">SUM(C49:C49)</f>
        <v>0</v>
      </c>
      <c r="D50" s="66">
        <f t="shared" si="6"/>
        <v>0</v>
      </c>
      <c r="E50" s="66">
        <f t="shared" si="6"/>
        <v>130</v>
      </c>
      <c r="F50" s="66">
        <f t="shared" si="6"/>
        <v>171</v>
      </c>
      <c r="G50" s="66">
        <f t="shared" si="6"/>
        <v>9523</v>
      </c>
      <c r="H50" s="66">
        <f t="shared" si="6"/>
        <v>18694</v>
      </c>
      <c r="I50" s="66">
        <f t="shared" si="6"/>
        <v>85</v>
      </c>
      <c r="J50" s="66">
        <f t="shared" si="6"/>
        <v>109</v>
      </c>
      <c r="K50" s="66">
        <f t="shared" si="6"/>
        <v>149</v>
      </c>
      <c r="L50" s="66">
        <f t="shared" si="6"/>
        <v>23</v>
      </c>
      <c r="M50" s="66">
        <f t="shared" si="6"/>
        <v>0</v>
      </c>
      <c r="N50" s="66">
        <f t="shared" si="6"/>
        <v>0</v>
      </c>
      <c r="O50" s="66">
        <f t="shared" si="6"/>
        <v>9887</v>
      </c>
      <c r="P50" s="66">
        <f t="shared" si="6"/>
        <v>18997</v>
      </c>
      <c r="Q50" s="66">
        <f t="shared" si="6"/>
        <v>445482</v>
      </c>
      <c r="R50" s="66">
        <f t="shared" si="6"/>
        <v>719543</v>
      </c>
    </row>
    <row r="51" spans="1:18" x14ac:dyDescent="0.25">
      <c r="A51" s="85" t="s">
        <v>56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</row>
    <row r="52" spans="1:18" x14ac:dyDescent="0.25">
      <c r="A52" s="50">
        <v>37</v>
      </c>
      <c r="B52" s="87" t="s">
        <v>57</v>
      </c>
      <c r="C52" s="64">
        <v>0</v>
      </c>
      <c r="D52" s="64">
        <v>0</v>
      </c>
      <c r="E52" s="64">
        <v>0</v>
      </c>
      <c r="F52" s="64">
        <v>0</v>
      </c>
      <c r="G52" s="64">
        <v>20</v>
      </c>
      <c r="H52" s="64">
        <v>85</v>
      </c>
      <c r="I52" s="64">
        <v>0</v>
      </c>
      <c r="J52" s="64">
        <v>0</v>
      </c>
      <c r="K52" s="64">
        <v>1551</v>
      </c>
      <c r="L52" s="64">
        <v>143</v>
      </c>
      <c r="M52" s="64">
        <v>0</v>
      </c>
      <c r="N52" s="64">
        <v>0</v>
      </c>
      <c r="O52" s="66">
        <f t="shared" ref="O52:P53" si="7">M52+K52+I52+G52+E52+C52</f>
        <v>1571</v>
      </c>
      <c r="P52" s="66">
        <f t="shared" si="7"/>
        <v>228</v>
      </c>
      <c r="Q52" s="64">
        <v>2086767</v>
      </c>
      <c r="R52" s="64">
        <v>779717</v>
      </c>
    </row>
    <row r="53" spans="1:18" x14ac:dyDescent="0.25">
      <c r="A53" s="50">
        <v>38</v>
      </c>
      <c r="B53" s="87" t="s">
        <v>58</v>
      </c>
      <c r="C53" s="64">
        <v>0</v>
      </c>
      <c r="D53" s="64">
        <v>0</v>
      </c>
      <c r="E53" s="64">
        <v>0</v>
      </c>
      <c r="F53" s="64">
        <v>0</v>
      </c>
      <c r="G53" s="64">
        <v>8</v>
      </c>
      <c r="H53" s="64">
        <v>86</v>
      </c>
      <c r="I53" s="64">
        <v>0</v>
      </c>
      <c r="J53" s="64">
        <v>0</v>
      </c>
      <c r="K53" s="64">
        <v>7</v>
      </c>
      <c r="L53" s="64">
        <v>15</v>
      </c>
      <c r="M53" s="64">
        <v>0</v>
      </c>
      <c r="N53" s="64">
        <v>0</v>
      </c>
      <c r="O53" s="66">
        <f t="shared" si="7"/>
        <v>15</v>
      </c>
      <c r="P53" s="66">
        <f t="shared" si="7"/>
        <v>101</v>
      </c>
      <c r="Q53" s="64">
        <v>0</v>
      </c>
      <c r="R53" s="64">
        <v>0</v>
      </c>
    </row>
    <row r="54" spans="1:18" x14ac:dyDescent="0.25">
      <c r="A54" s="66" t="s">
        <v>59</v>
      </c>
      <c r="B54" s="88" t="s">
        <v>26</v>
      </c>
      <c r="C54" s="66">
        <f>SUM(C52:C53)</f>
        <v>0</v>
      </c>
      <c r="D54" s="66">
        <f t="shared" ref="D54:R54" si="8">SUM(D52:D53)</f>
        <v>0</v>
      </c>
      <c r="E54" s="66">
        <f t="shared" si="8"/>
        <v>0</v>
      </c>
      <c r="F54" s="66">
        <f t="shared" si="8"/>
        <v>0</v>
      </c>
      <c r="G54" s="66">
        <f t="shared" si="8"/>
        <v>28</v>
      </c>
      <c r="H54" s="66">
        <f t="shared" si="8"/>
        <v>171</v>
      </c>
      <c r="I54" s="66">
        <f t="shared" si="8"/>
        <v>0</v>
      </c>
      <c r="J54" s="66">
        <f t="shared" si="8"/>
        <v>0</v>
      </c>
      <c r="K54" s="66">
        <f t="shared" si="8"/>
        <v>1558</v>
      </c>
      <c r="L54" s="66">
        <f t="shared" si="8"/>
        <v>158</v>
      </c>
      <c r="M54" s="66">
        <f t="shared" si="8"/>
        <v>0</v>
      </c>
      <c r="N54" s="66">
        <f t="shared" si="8"/>
        <v>0</v>
      </c>
      <c r="O54" s="66">
        <f t="shared" si="8"/>
        <v>1586</v>
      </c>
      <c r="P54" s="66">
        <f t="shared" si="8"/>
        <v>329</v>
      </c>
      <c r="Q54" s="66">
        <f t="shared" si="8"/>
        <v>2086767</v>
      </c>
      <c r="R54" s="66">
        <f t="shared" si="8"/>
        <v>779717</v>
      </c>
    </row>
    <row r="55" spans="1:18" x14ac:dyDescent="0.25">
      <c r="A55" s="85" t="s">
        <v>82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</row>
    <row r="56" spans="1:18" x14ac:dyDescent="0.25">
      <c r="A56" s="50">
        <v>39</v>
      </c>
      <c r="B56" s="87" t="s">
        <v>61</v>
      </c>
      <c r="C56" s="64">
        <v>0</v>
      </c>
      <c r="D56" s="64">
        <v>0</v>
      </c>
      <c r="E56" s="64">
        <v>0</v>
      </c>
      <c r="F56" s="64">
        <v>0</v>
      </c>
      <c r="G56" s="64">
        <v>165</v>
      </c>
      <c r="H56" s="64">
        <v>2105</v>
      </c>
      <c r="I56" s="64">
        <v>56</v>
      </c>
      <c r="J56" s="64">
        <v>26814</v>
      </c>
      <c r="K56" s="64">
        <v>1262</v>
      </c>
      <c r="L56" s="64">
        <v>815</v>
      </c>
      <c r="M56" s="64">
        <v>0</v>
      </c>
      <c r="N56" s="64">
        <v>0</v>
      </c>
      <c r="O56" s="66">
        <f t="shared" ref="O56:P64" si="9">M56+K56+I56+G56+E56+C56</f>
        <v>1483</v>
      </c>
      <c r="P56" s="66">
        <f t="shared" si="9"/>
        <v>29734</v>
      </c>
      <c r="Q56" s="64">
        <v>27997</v>
      </c>
      <c r="R56" s="64">
        <v>57167</v>
      </c>
    </row>
    <row r="57" spans="1:18" x14ac:dyDescent="0.25">
      <c r="A57" s="50">
        <v>40</v>
      </c>
      <c r="B57" s="87" t="s">
        <v>62</v>
      </c>
      <c r="C57" s="64">
        <v>0</v>
      </c>
      <c r="D57" s="64">
        <v>0</v>
      </c>
      <c r="E57" s="64">
        <v>0</v>
      </c>
      <c r="F57" s="64">
        <v>0</v>
      </c>
      <c r="G57" s="64">
        <v>79</v>
      </c>
      <c r="H57" s="64">
        <v>448</v>
      </c>
      <c r="I57" s="64">
        <v>0</v>
      </c>
      <c r="J57" s="64">
        <v>0</v>
      </c>
      <c r="K57" s="64">
        <v>3895</v>
      </c>
      <c r="L57" s="64">
        <v>2769</v>
      </c>
      <c r="M57" s="64">
        <v>0</v>
      </c>
      <c r="N57" s="64">
        <v>0</v>
      </c>
      <c r="O57" s="66">
        <f t="shared" si="9"/>
        <v>3974</v>
      </c>
      <c r="P57" s="66">
        <f t="shared" si="9"/>
        <v>3217</v>
      </c>
      <c r="Q57" s="64">
        <v>11522</v>
      </c>
      <c r="R57" s="64">
        <v>8124</v>
      </c>
    </row>
    <row r="58" spans="1:18" x14ac:dyDescent="0.25">
      <c r="A58" s="50">
        <v>41</v>
      </c>
      <c r="B58" s="87" t="s">
        <v>63</v>
      </c>
      <c r="C58" s="64">
        <v>0</v>
      </c>
      <c r="D58" s="64">
        <v>0</v>
      </c>
      <c r="E58" s="64">
        <v>0</v>
      </c>
      <c r="F58" s="64">
        <v>0</v>
      </c>
      <c r="G58" s="64">
        <v>696</v>
      </c>
      <c r="H58" s="64">
        <v>4545</v>
      </c>
      <c r="I58" s="64">
        <v>0</v>
      </c>
      <c r="J58" s="64">
        <v>0</v>
      </c>
      <c r="K58" s="64">
        <v>3845</v>
      </c>
      <c r="L58" s="64">
        <v>3062</v>
      </c>
      <c r="M58" s="64">
        <v>0</v>
      </c>
      <c r="N58" s="64">
        <v>0</v>
      </c>
      <c r="O58" s="66">
        <f t="shared" si="9"/>
        <v>4541</v>
      </c>
      <c r="P58" s="66">
        <f t="shared" si="9"/>
        <v>7607</v>
      </c>
      <c r="Q58" s="64">
        <v>15259</v>
      </c>
      <c r="R58" s="64">
        <v>12409</v>
      </c>
    </row>
    <row r="59" spans="1:18" x14ac:dyDescent="0.25">
      <c r="A59" s="50">
        <v>42</v>
      </c>
      <c r="B59" s="87" t="s">
        <v>64</v>
      </c>
      <c r="C59" s="64">
        <v>0</v>
      </c>
      <c r="D59" s="64">
        <v>0</v>
      </c>
      <c r="E59" s="64">
        <v>0</v>
      </c>
      <c r="F59" s="64">
        <v>0</v>
      </c>
      <c r="G59" s="64">
        <v>4282</v>
      </c>
      <c r="H59" s="64">
        <v>7201</v>
      </c>
      <c r="I59" s="64">
        <v>0</v>
      </c>
      <c r="J59" s="64">
        <v>0</v>
      </c>
      <c r="K59" s="64">
        <v>10031</v>
      </c>
      <c r="L59" s="64">
        <v>7368</v>
      </c>
      <c r="M59" s="64">
        <v>3534</v>
      </c>
      <c r="N59" s="64">
        <v>1212</v>
      </c>
      <c r="O59" s="66">
        <f t="shared" si="9"/>
        <v>17847</v>
      </c>
      <c r="P59" s="66">
        <f t="shared" si="9"/>
        <v>15781</v>
      </c>
      <c r="Q59" s="64">
        <v>11619</v>
      </c>
      <c r="R59" s="64">
        <v>8472</v>
      </c>
    </row>
    <row r="60" spans="1:18" x14ac:dyDescent="0.25">
      <c r="A60" s="50">
        <v>43</v>
      </c>
      <c r="B60" s="87" t="s">
        <v>65</v>
      </c>
      <c r="C60" s="64">
        <v>0</v>
      </c>
      <c r="D60" s="64">
        <v>0</v>
      </c>
      <c r="E60" s="64">
        <v>0</v>
      </c>
      <c r="F60" s="64">
        <v>0</v>
      </c>
      <c r="G60" s="64">
        <v>101</v>
      </c>
      <c r="H60" s="64">
        <v>56</v>
      </c>
      <c r="I60" s="64">
        <v>0</v>
      </c>
      <c r="J60" s="64">
        <v>0</v>
      </c>
      <c r="K60" s="64">
        <v>344</v>
      </c>
      <c r="L60" s="64">
        <v>211</v>
      </c>
      <c r="M60" s="64">
        <v>0</v>
      </c>
      <c r="N60" s="64">
        <v>0</v>
      </c>
      <c r="O60" s="66">
        <f t="shared" si="9"/>
        <v>445</v>
      </c>
      <c r="P60" s="66">
        <f t="shared" si="9"/>
        <v>267</v>
      </c>
      <c r="Q60" s="64">
        <v>3945</v>
      </c>
      <c r="R60" s="64">
        <v>2158</v>
      </c>
    </row>
    <row r="61" spans="1:18" x14ac:dyDescent="0.25">
      <c r="A61" s="50">
        <v>44</v>
      </c>
      <c r="B61" s="87" t="s">
        <v>66</v>
      </c>
      <c r="C61" s="64">
        <v>0</v>
      </c>
      <c r="D61" s="64">
        <v>0</v>
      </c>
      <c r="E61" s="64">
        <v>0</v>
      </c>
      <c r="F61" s="64">
        <v>0</v>
      </c>
      <c r="G61" s="64">
        <v>42</v>
      </c>
      <c r="H61" s="64">
        <v>488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6">
        <f t="shared" si="9"/>
        <v>42</v>
      </c>
      <c r="P61" s="66">
        <f t="shared" si="9"/>
        <v>488</v>
      </c>
      <c r="Q61" s="64">
        <v>0</v>
      </c>
      <c r="R61" s="64">
        <v>0</v>
      </c>
    </row>
    <row r="62" spans="1:18" x14ac:dyDescent="0.25">
      <c r="A62" s="50">
        <v>45</v>
      </c>
      <c r="B62" s="87" t="s">
        <v>67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15</v>
      </c>
      <c r="N62" s="64">
        <v>88</v>
      </c>
      <c r="O62" s="66">
        <f t="shared" si="9"/>
        <v>15</v>
      </c>
      <c r="P62" s="66">
        <f t="shared" si="9"/>
        <v>88</v>
      </c>
      <c r="Q62" s="64">
        <v>2786</v>
      </c>
      <c r="R62" s="64">
        <v>2037</v>
      </c>
    </row>
    <row r="63" spans="1:18" x14ac:dyDescent="0.25">
      <c r="A63" s="50">
        <v>46</v>
      </c>
      <c r="B63" s="87" t="s">
        <v>69</v>
      </c>
      <c r="C63" s="64">
        <v>0</v>
      </c>
      <c r="D63" s="64">
        <v>0</v>
      </c>
      <c r="E63" s="64">
        <v>0</v>
      </c>
      <c r="F63" s="64">
        <v>0</v>
      </c>
      <c r="G63" s="64">
        <v>1</v>
      </c>
      <c r="H63" s="64">
        <v>2</v>
      </c>
      <c r="I63" s="64">
        <v>0</v>
      </c>
      <c r="J63" s="64">
        <v>0</v>
      </c>
      <c r="K63" s="64">
        <v>989</v>
      </c>
      <c r="L63" s="64">
        <v>651</v>
      </c>
      <c r="M63" s="64">
        <v>0</v>
      </c>
      <c r="N63" s="64">
        <v>0</v>
      </c>
      <c r="O63" s="66">
        <f t="shared" si="9"/>
        <v>990</v>
      </c>
      <c r="P63" s="66">
        <f t="shared" si="9"/>
        <v>653</v>
      </c>
      <c r="Q63" s="64">
        <v>2743</v>
      </c>
      <c r="R63" s="64">
        <v>1742</v>
      </c>
    </row>
    <row r="64" spans="1:18" x14ac:dyDescent="0.25">
      <c r="A64" s="50">
        <v>47</v>
      </c>
      <c r="B64" s="87" t="s">
        <v>70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319</v>
      </c>
      <c r="L64" s="64">
        <v>181</v>
      </c>
      <c r="M64" s="64">
        <v>0</v>
      </c>
      <c r="N64" s="64">
        <v>0</v>
      </c>
      <c r="O64" s="66">
        <f t="shared" si="9"/>
        <v>319</v>
      </c>
      <c r="P64" s="66">
        <f t="shared" si="9"/>
        <v>181</v>
      </c>
      <c r="Q64" s="64">
        <v>14385</v>
      </c>
      <c r="R64" s="64">
        <v>9322</v>
      </c>
    </row>
    <row r="65" spans="1:18" x14ac:dyDescent="0.25">
      <c r="A65" s="66" t="s">
        <v>71</v>
      </c>
      <c r="B65" s="88" t="s">
        <v>26</v>
      </c>
      <c r="C65" s="66">
        <f>SUM(C56:C64)</f>
        <v>0</v>
      </c>
      <c r="D65" s="66">
        <f t="shared" ref="D65:R65" si="10">SUM(D56:D64)</f>
        <v>0</v>
      </c>
      <c r="E65" s="66">
        <f t="shared" si="10"/>
        <v>0</v>
      </c>
      <c r="F65" s="66">
        <f t="shared" si="10"/>
        <v>0</v>
      </c>
      <c r="G65" s="66">
        <f t="shared" si="10"/>
        <v>5366</v>
      </c>
      <c r="H65" s="66">
        <f t="shared" si="10"/>
        <v>14845</v>
      </c>
      <c r="I65" s="66">
        <f t="shared" si="10"/>
        <v>56</v>
      </c>
      <c r="J65" s="66">
        <f t="shared" si="10"/>
        <v>26814</v>
      </c>
      <c r="K65" s="66">
        <f t="shared" si="10"/>
        <v>20685</v>
      </c>
      <c r="L65" s="66">
        <f t="shared" si="10"/>
        <v>15057</v>
      </c>
      <c r="M65" s="66">
        <f t="shared" si="10"/>
        <v>3549</v>
      </c>
      <c r="N65" s="66">
        <f t="shared" si="10"/>
        <v>1300</v>
      </c>
      <c r="O65" s="66">
        <f t="shared" si="10"/>
        <v>29656</v>
      </c>
      <c r="P65" s="66">
        <f t="shared" si="10"/>
        <v>58016</v>
      </c>
      <c r="Q65" s="66">
        <f t="shared" si="10"/>
        <v>90256</v>
      </c>
      <c r="R65" s="66">
        <f t="shared" si="10"/>
        <v>101431</v>
      </c>
    </row>
    <row r="66" spans="1:18" x14ac:dyDescent="0.25">
      <c r="A66" s="100" t="s">
        <v>72</v>
      </c>
      <c r="B66" s="100"/>
      <c r="C66" s="66">
        <f t="shared" ref="C66:R66" si="11">C65+C54+C50+C47</f>
        <v>33</v>
      </c>
      <c r="D66" s="66">
        <f t="shared" si="11"/>
        <v>4253</v>
      </c>
      <c r="E66" s="66">
        <f t="shared" si="11"/>
        <v>6081</v>
      </c>
      <c r="F66" s="66">
        <f t="shared" si="11"/>
        <v>11040</v>
      </c>
      <c r="G66" s="66">
        <f t="shared" si="11"/>
        <v>32248</v>
      </c>
      <c r="H66" s="66">
        <f t="shared" si="11"/>
        <v>202453</v>
      </c>
      <c r="I66" s="66">
        <f t="shared" si="11"/>
        <v>50871</v>
      </c>
      <c r="J66" s="66">
        <f t="shared" si="11"/>
        <v>101817</v>
      </c>
      <c r="K66" s="66">
        <f t="shared" si="11"/>
        <v>37906</v>
      </c>
      <c r="L66" s="66">
        <f t="shared" si="11"/>
        <v>34118</v>
      </c>
      <c r="M66" s="66">
        <f t="shared" si="11"/>
        <v>3593</v>
      </c>
      <c r="N66" s="66">
        <f t="shared" si="11"/>
        <v>4085</v>
      </c>
      <c r="O66" s="66">
        <f t="shared" si="11"/>
        <v>130732</v>
      </c>
      <c r="P66" s="66">
        <f t="shared" si="11"/>
        <v>357766</v>
      </c>
      <c r="Q66" s="66">
        <f t="shared" si="11"/>
        <v>3699195</v>
      </c>
      <c r="R66" s="66">
        <f t="shared" si="11"/>
        <v>4561519</v>
      </c>
    </row>
  </sheetData>
  <mergeCells count="23">
    <mergeCell ref="A66:B66"/>
    <mergeCell ref="M7:N7"/>
    <mergeCell ref="A9:R9"/>
    <mergeCell ref="A23:R23"/>
    <mergeCell ref="A48:R48"/>
    <mergeCell ref="A51:R51"/>
    <mergeCell ref="A55:R55"/>
    <mergeCell ref="A6:A8"/>
    <mergeCell ref="B6:B8"/>
    <mergeCell ref="C6:N6"/>
    <mergeCell ref="O6:P7"/>
    <mergeCell ref="Q6:R7"/>
    <mergeCell ref="C7:D7"/>
    <mergeCell ref="E7:F7"/>
    <mergeCell ref="G7:H7"/>
    <mergeCell ref="I7:J7"/>
    <mergeCell ref="K7:L7"/>
    <mergeCell ref="A1:R1"/>
    <mergeCell ref="A2:R2"/>
    <mergeCell ref="A3:R3"/>
    <mergeCell ref="A4:R4"/>
    <mergeCell ref="L5:N5"/>
    <mergeCell ref="O5:P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8A00-6470-4923-9F47-AA100FFCA5FE}">
  <dimension ref="A1:N66"/>
  <sheetViews>
    <sheetView topLeftCell="A46" workbookViewId="0">
      <selection activeCell="Q20" sqref="Q20"/>
    </sheetView>
  </sheetViews>
  <sheetFormatPr defaultRowHeight="15" x14ac:dyDescent="0.25"/>
  <cols>
    <col min="2" max="2" width="37.28515625" bestFit="1" customWidth="1"/>
  </cols>
  <sheetData>
    <row r="1" spans="1:14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14" t="s">
        <v>205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71"/>
      <c r="B5" s="71"/>
      <c r="C5" s="71"/>
      <c r="D5" s="71"/>
      <c r="E5" s="71"/>
      <c r="F5" s="71"/>
      <c r="G5" s="71"/>
      <c r="H5" s="71"/>
      <c r="I5" s="5"/>
      <c r="J5" s="6" t="s">
        <v>189</v>
      </c>
      <c r="K5" s="5"/>
      <c r="L5" s="90"/>
      <c r="M5" s="91" t="s">
        <v>202</v>
      </c>
      <c r="N5" s="71"/>
    </row>
    <row r="6" spans="1:14" x14ac:dyDescent="0.25">
      <c r="A6" s="71"/>
      <c r="B6" s="71"/>
      <c r="C6" s="71"/>
      <c r="D6" s="71"/>
      <c r="E6" s="71"/>
      <c r="F6" s="71"/>
      <c r="G6" s="71"/>
      <c r="H6" s="71"/>
      <c r="I6" s="5"/>
      <c r="J6" s="6"/>
      <c r="K6" s="5"/>
      <c r="L6" s="90"/>
      <c r="M6" s="91"/>
      <c r="N6" s="71"/>
    </row>
    <row r="7" spans="1:14" ht="15" customHeight="1" x14ac:dyDescent="0.25">
      <c r="A7" s="59" t="s">
        <v>4</v>
      </c>
      <c r="B7" s="60" t="s">
        <v>5</v>
      </c>
      <c r="C7" s="84" t="s">
        <v>131</v>
      </c>
      <c r="D7" s="84"/>
      <c r="E7" s="84" t="s">
        <v>170</v>
      </c>
      <c r="F7" s="84"/>
      <c r="G7" s="84" t="s">
        <v>171</v>
      </c>
      <c r="H7" s="84"/>
      <c r="I7" s="84" t="s">
        <v>178</v>
      </c>
      <c r="J7" s="84"/>
      <c r="K7" s="84" t="s">
        <v>173</v>
      </c>
      <c r="L7" s="84"/>
      <c r="M7" s="86" t="s">
        <v>179</v>
      </c>
      <c r="N7" s="86"/>
    </row>
    <row r="8" spans="1:14" x14ac:dyDescent="0.25">
      <c r="A8" s="59"/>
      <c r="B8" s="60"/>
      <c r="C8" s="72" t="s">
        <v>138</v>
      </c>
      <c r="D8" s="72" t="s">
        <v>139</v>
      </c>
      <c r="E8" s="72" t="s">
        <v>138</v>
      </c>
      <c r="F8" s="72" t="s">
        <v>139</v>
      </c>
      <c r="G8" s="72" t="s">
        <v>138</v>
      </c>
      <c r="H8" s="72" t="s">
        <v>139</v>
      </c>
      <c r="I8" s="72" t="s">
        <v>138</v>
      </c>
      <c r="J8" s="72" t="s">
        <v>139</v>
      </c>
      <c r="K8" s="72" t="s">
        <v>138</v>
      </c>
      <c r="L8" s="72" t="s">
        <v>139</v>
      </c>
      <c r="M8" s="63" t="s">
        <v>138</v>
      </c>
      <c r="N8" s="63" t="s">
        <v>139</v>
      </c>
    </row>
    <row r="9" spans="1:14" x14ac:dyDescent="0.25">
      <c r="A9" s="19" t="s">
        <v>12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25">
      <c r="A10" s="20">
        <v>1</v>
      </c>
      <c r="B10" s="21" t="s">
        <v>13</v>
      </c>
      <c r="C10" s="64">
        <v>6</v>
      </c>
      <c r="D10" s="64">
        <v>310</v>
      </c>
      <c r="E10" s="64">
        <v>169</v>
      </c>
      <c r="F10" s="64">
        <v>2039</v>
      </c>
      <c r="G10" s="64">
        <v>2513</v>
      </c>
      <c r="H10" s="64">
        <v>37397</v>
      </c>
      <c r="I10" s="64">
        <v>6859</v>
      </c>
      <c r="J10" s="64">
        <v>32183</v>
      </c>
      <c r="K10" s="64">
        <v>22697</v>
      </c>
      <c r="L10" s="64">
        <v>316927</v>
      </c>
      <c r="M10" s="64">
        <f>C10+E10+G10+I10+K10</f>
        <v>32244</v>
      </c>
      <c r="N10" s="64">
        <f>D10+F10+H10+J10+L10</f>
        <v>388856</v>
      </c>
    </row>
    <row r="11" spans="1:14" x14ac:dyDescent="0.25">
      <c r="A11" s="20">
        <v>2</v>
      </c>
      <c r="B11" s="21" t="s">
        <v>14</v>
      </c>
      <c r="C11" s="64">
        <v>0</v>
      </c>
      <c r="D11" s="64">
        <v>0</v>
      </c>
      <c r="E11" s="64">
        <v>731</v>
      </c>
      <c r="F11" s="64">
        <v>2542</v>
      </c>
      <c r="G11" s="64">
        <v>341</v>
      </c>
      <c r="H11" s="64">
        <v>8796</v>
      </c>
      <c r="I11" s="64">
        <v>12</v>
      </c>
      <c r="J11" s="64">
        <v>34</v>
      </c>
      <c r="K11" s="64">
        <v>5843</v>
      </c>
      <c r="L11" s="64">
        <v>67274</v>
      </c>
      <c r="M11" s="64">
        <f t="shared" ref="M11:N22" si="0">C11+E11+G11+I11+K11</f>
        <v>6927</v>
      </c>
      <c r="N11" s="64">
        <f t="shared" si="0"/>
        <v>78646</v>
      </c>
    </row>
    <row r="12" spans="1:14" x14ac:dyDescent="0.25">
      <c r="A12" s="20">
        <v>3</v>
      </c>
      <c r="B12" s="21" t="s">
        <v>15</v>
      </c>
      <c r="C12" s="64">
        <v>0</v>
      </c>
      <c r="D12" s="64">
        <v>0</v>
      </c>
      <c r="E12" s="64">
        <v>7</v>
      </c>
      <c r="F12" s="64">
        <v>32</v>
      </c>
      <c r="G12" s="64">
        <v>131</v>
      </c>
      <c r="H12" s="64">
        <v>3234</v>
      </c>
      <c r="I12" s="64">
        <v>25</v>
      </c>
      <c r="J12" s="64">
        <v>228</v>
      </c>
      <c r="K12" s="64">
        <v>2212</v>
      </c>
      <c r="L12" s="64">
        <v>25642</v>
      </c>
      <c r="M12" s="64">
        <f t="shared" si="0"/>
        <v>2375</v>
      </c>
      <c r="N12" s="64">
        <f t="shared" si="0"/>
        <v>29136</v>
      </c>
    </row>
    <row r="13" spans="1:14" x14ac:dyDescent="0.25">
      <c r="A13" s="20">
        <v>4</v>
      </c>
      <c r="B13" s="21" t="s">
        <v>16</v>
      </c>
      <c r="C13" s="64">
        <v>21</v>
      </c>
      <c r="D13" s="64">
        <v>3061</v>
      </c>
      <c r="E13" s="64">
        <v>171</v>
      </c>
      <c r="F13" s="64">
        <v>2654</v>
      </c>
      <c r="G13" s="64">
        <v>748</v>
      </c>
      <c r="H13" s="64">
        <v>13032</v>
      </c>
      <c r="I13" s="64">
        <v>13547</v>
      </c>
      <c r="J13" s="64">
        <v>50546</v>
      </c>
      <c r="K13" s="64">
        <v>1693</v>
      </c>
      <c r="L13" s="64">
        <v>42943</v>
      </c>
      <c r="M13" s="64">
        <f t="shared" si="0"/>
        <v>16180</v>
      </c>
      <c r="N13" s="64">
        <f t="shared" si="0"/>
        <v>112236</v>
      </c>
    </row>
    <row r="14" spans="1:14" x14ac:dyDescent="0.25">
      <c r="A14" s="20">
        <v>5</v>
      </c>
      <c r="B14" s="21" t="s">
        <v>17</v>
      </c>
      <c r="C14" s="64">
        <v>0</v>
      </c>
      <c r="D14" s="64">
        <v>0</v>
      </c>
      <c r="E14" s="64">
        <v>0</v>
      </c>
      <c r="F14" s="64">
        <v>0</v>
      </c>
      <c r="G14" s="64">
        <v>1</v>
      </c>
      <c r="H14" s="64">
        <v>4</v>
      </c>
      <c r="I14" s="64">
        <v>3730</v>
      </c>
      <c r="J14" s="64">
        <v>27889</v>
      </c>
      <c r="K14" s="64">
        <v>7047</v>
      </c>
      <c r="L14" s="64">
        <v>22631</v>
      </c>
      <c r="M14" s="64">
        <f t="shared" si="0"/>
        <v>10778</v>
      </c>
      <c r="N14" s="64">
        <f t="shared" si="0"/>
        <v>50524</v>
      </c>
    </row>
    <row r="15" spans="1:14" x14ac:dyDescent="0.25">
      <c r="A15" s="20">
        <v>6</v>
      </c>
      <c r="B15" s="21" t="s">
        <v>18</v>
      </c>
      <c r="C15" s="64">
        <v>8</v>
      </c>
      <c r="D15" s="64">
        <v>701</v>
      </c>
      <c r="E15" s="64">
        <v>12</v>
      </c>
      <c r="F15" s="64">
        <v>155</v>
      </c>
      <c r="G15" s="64">
        <v>377</v>
      </c>
      <c r="H15" s="64">
        <v>8821</v>
      </c>
      <c r="I15" s="64">
        <v>6686</v>
      </c>
      <c r="J15" s="64">
        <v>34748</v>
      </c>
      <c r="K15" s="64">
        <v>271</v>
      </c>
      <c r="L15" s="64">
        <v>69132</v>
      </c>
      <c r="M15" s="64">
        <f t="shared" si="0"/>
        <v>7354</v>
      </c>
      <c r="N15" s="64">
        <f t="shared" si="0"/>
        <v>113557</v>
      </c>
    </row>
    <row r="16" spans="1:14" x14ac:dyDescent="0.25">
      <c r="A16" s="20">
        <v>7</v>
      </c>
      <c r="B16" s="21" t="s">
        <v>19</v>
      </c>
      <c r="C16" s="64">
        <v>7</v>
      </c>
      <c r="D16" s="64">
        <v>107</v>
      </c>
      <c r="E16" s="64">
        <v>4</v>
      </c>
      <c r="F16" s="64">
        <v>43</v>
      </c>
      <c r="G16" s="64">
        <v>65</v>
      </c>
      <c r="H16" s="64">
        <v>1179</v>
      </c>
      <c r="I16" s="64">
        <v>47</v>
      </c>
      <c r="J16" s="64">
        <v>481</v>
      </c>
      <c r="K16" s="64">
        <v>5004</v>
      </c>
      <c r="L16" s="64">
        <v>31047</v>
      </c>
      <c r="M16" s="64">
        <f t="shared" si="0"/>
        <v>5127</v>
      </c>
      <c r="N16" s="64">
        <f t="shared" si="0"/>
        <v>32857</v>
      </c>
    </row>
    <row r="17" spans="1:14" x14ac:dyDescent="0.25">
      <c r="A17" s="20">
        <v>8</v>
      </c>
      <c r="B17" s="21" t="s">
        <v>20</v>
      </c>
      <c r="C17" s="64">
        <v>61</v>
      </c>
      <c r="D17" s="64">
        <v>326231</v>
      </c>
      <c r="E17" s="64">
        <v>101</v>
      </c>
      <c r="F17" s="64">
        <v>1239</v>
      </c>
      <c r="G17" s="64">
        <v>1740</v>
      </c>
      <c r="H17" s="64">
        <v>40788</v>
      </c>
      <c r="I17" s="64">
        <v>1178</v>
      </c>
      <c r="J17" s="64">
        <v>7226</v>
      </c>
      <c r="K17" s="64">
        <v>10194</v>
      </c>
      <c r="L17" s="64">
        <v>319097</v>
      </c>
      <c r="M17" s="64">
        <f t="shared" si="0"/>
        <v>13274</v>
      </c>
      <c r="N17" s="64">
        <f t="shared" si="0"/>
        <v>694581</v>
      </c>
    </row>
    <row r="18" spans="1:14" x14ac:dyDescent="0.25">
      <c r="A18" s="20">
        <v>9</v>
      </c>
      <c r="B18" s="21" t="s">
        <v>21</v>
      </c>
      <c r="C18" s="64">
        <v>0</v>
      </c>
      <c r="D18" s="64">
        <v>0</v>
      </c>
      <c r="E18" s="64">
        <v>3</v>
      </c>
      <c r="F18" s="64">
        <v>28</v>
      </c>
      <c r="G18" s="64">
        <v>76</v>
      </c>
      <c r="H18" s="64">
        <v>1962</v>
      </c>
      <c r="I18" s="64">
        <v>76</v>
      </c>
      <c r="J18" s="64">
        <v>286</v>
      </c>
      <c r="K18" s="64">
        <v>1990</v>
      </c>
      <c r="L18" s="64">
        <v>17145</v>
      </c>
      <c r="M18" s="64">
        <f t="shared" si="0"/>
        <v>2145</v>
      </c>
      <c r="N18" s="64">
        <f t="shared" si="0"/>
        <v>19421</v>
      </c>
    </row>
    <row r="19" spans="1:14" x14ac:dyDescent="0.25">
      <c r="A19" s="20">
        <v>10</v>
      </c>
      <c r="B19" s="21" t="s">
        <v>22</v>
      </c>
      <c r="C19" s="64">
        <v>60</v>
      </c>
      <c r="D19" s="64">
        <v>8081</v>
      </c>
      <c r="E19" s="64">
        <v>149</v>
      </c>
      <c r="F19" s="64">
        <v>866</v>
      </c>
      <c r="G19" s="64">
        <v>533</v>
      </c>
      <c r="H19" s="64">
        <v>11188</v>
      </c>
      <c r="I19" s="64">
        <v>6807</v>
      </c>
      <c r="J19" s="64">
        <v>47305</v>
      </c>
      <c r="K19" s="64">
        <v>4972</v>
      </c>
      <c r="L19" s="64">
        <v>172487</v>
      </c>
      <c r="M19" s="64">
        <f t="shared" si="0"/>
        <v>12521</v>
      </c>
      <c r="N19" s="64">
        <f t="shared" si="0"/>
        <v>239927</v>
      </c>
    </row>
    <row r="20" spans="1:14" x14ac:dyDescent="0.25">
      <c r="A20" s="20">
        <v>11</v>
      </c>
      <c r="B20" s="21" t="s">
        <v>23</v>
      </c>
      <c r="C20" s="64">
        <v>0</v>
      </c>
      <c r="D20" s="64">
        <v>0</v>
      </c>
      <c r="E20" s="64">
        <v>14</v>
      </c>
      <c r="F20" s="64">
        <v>104</v>
      </c>
      <c r="G20" s="64">
        <v>682</v>
      </c>
      <c r="H20" s="64">
        <v>13741</v>
      </c>
      <c r="I20" s="64">
        <v>3356</v>
      </c>
      <c r="J20" s="64">
        <v>26667</v>
      </c>
      <c r="K20" s="64">
        <v>2662</v>
      </c>
      <c r="L20" s="64">
        <v>33420</v>
      </c>
      <c r="M20" s="64">
        <f t="shared" si="0"/>
        <v>6714</v>
      </c>
      <c r="N20" s="64">
        <f t="shared" si="0"/>
        <v>73932</v>
      </c>
    </row>
    <row r="21" spans="1:14" x14ac:dyDescent="0.25">
      <c r="A21" s="20">
        <v>12</v>
      </c>
      <c r="B21" s="21" t="s">
        <v>24</v>
      </c>
      <c r="C21" s="64">
        <v>8</v>
      </c>
      <c r="D21" s="64">
        <v>11403</v>
      </c>
      <c r="E21" s="64">
        <v>712</v>
      </c>
      <c r="F21" s="64">
        <v>4530</v>
      </c>
      <c r="G21" s="64">
        <v>14547</v>
      </c>
      <c r="H21" s="64">
        <v>184318</v>
      </c>
      <c r="I21" s="64">
        <v>3360</v>
      </c>
      <c r="J21" s="64">
        <v>10638</v>
      </c>
      <c r="K21" s="64">
        <v>136400</v>
      </c>
      <c r="L21" s="64">
        <v>1412541</v>
      </c>
      <c r="M21" s="64">
        <f t="shared" si="0"/>
        <v>155027</v>
      </c>
      <c r="N21" s="64">
        <f t="shared" si="0"/>
        <v>1623430</v>
      </c>
    </row>
    <row r="22" spans="1:14" x14ac:dyDescent="0.25">
      <c r="A22" s="23" t="s">
        <v>25</v>
      </c>
      <c r="B22" s="24" t="s">
        <v>26</v>
      </c>
      <c r="C22" s="66">
        <f t="shared" ref="C22:L22" si="1">SUM(C10:C21)</f>
        <v>171</v>
      </c>
      <c r="D22" s="66">
        <f t="shared" si="1"/>
        <v>349894</v>
      </c>
      <c r="E22" s="66">
        <f t="shared" si="1"/>
        <v>2073</v>
      </c>
      <c r="F22" s="66">
        <f t="shared" si="1"/>
        <v>14232</v>
      </c>
      <c r="G22" s="66">
        <f t="shared" si="1"/>
        <v>21754</v>
      </c>
      <c r="H22" s="66">
        <f t="shared" si="1"/>
        <v>324460</v>
      </c>
      <c r="I22" s="66">
        <f t="shared" si="1"/>
        <v>45683</v>
      </c>
      <c r="J22" s="66">
        <f t="shared" si="1"/>
        <v>238231</v>
      </c>
      <c r="K22" s="66">
        <f t="shared" si="1"/>
        <v>200985</v>
      </c>
      <c r="L22" s="66">
        <f t="shared" si="1"/>
        <v>2530286</v>
      </c>
      <c r="M22" s="66">
        <f t="shared" si="0"/>
        <v>270666</v>
      </c>
      <c r="N22" s="66">
        <f t="shared" si="0"/>
        <v>3457103</v>
      </c>
    </row>
    <row r="23" spans="1:14" x14ac:dyDescent="0.25">
      <c r="A23" s="19" t="s">
        <v>149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x14ac:dyDescent="0.25">
      <c r="A24" s="20">
        <v>13</v>
      </c>
      <c r="B24" s="21" t="s">
        <v>30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95</v>
      </c>
      <c r="J24" s="64">
        <v>266</v>
      </c>
      <c r="K24" s="64">
        <v>4</v>
      </c>
      <c r="L24" s="64">
        <v>1651</v>
      </c>
      <c r="M24" s="64">
        <f t="shared" ref="M24:N39" si="2">C24+E24+G24+I24+K24</f>
        <v>99</v>
      </c>
      <c r="N24" s="64">
        <f t="shared" si="2"/>
        <v>1917</v>
      </c>
    </row>
    <row r="25" spans="1:14" x14ac:dyDescent="0.25">
      <c r="A25" s="20">
        <v>14</v>
      </c>
      <c r="B25" s="21" t="s">
        <v>34</v>
      </c>
      <c r="C25" s="64">
        <v>0</v>
      </c>
      <c r="D25" s="64">
        <v>0</v>
      </c>
      <c r="E25" s="64">
        <v>0</v>
      </c>
      <c r="F25" s="64">
        <v>0</v>
      </c>
      <c r="G25" s="64">
        <v>8</v>
      </c>
      <c r="H25" s="64">
        <v>86</v>
      </c>
      <c r="I25" s="64">
        <v>66</v>
      </c>
      <c r="J25" s="64">
        <v>207</v>
      </c>
      <c r="K25" s="64">
        <v>1539</v>
      </c>
      <c r="L25" s="64">
        <v>110317</v>
      </c>
      <c r="M25" s="64">
        <f t="shared" si="2"/>
        <v>1613</v>
      </c>
      <c r="N25" s="64">
        <f t="shared" si="2"/>
        <v>110610</v>
      </c>
    </row>
    <row r="26" spans="1:14" x14ac:dyDescent="0.25">
      <c r="A26" s="20">
        <v>15</v>
      </c>
      <c r="B26" s="21" t="s">
        <v>40</v>
      </c>
      <c r="C26" s="64">
        <v>0</v>
      </c>
      <c r="D26" s="64">
        <v>0</v>
      </c>
      <c r="E26" s="64">
        <v>1</v>
      </c>
      <c r="F26" s="64">
        <v>90</v>
      </c>
      <c r="G26" s="64">
        <v>7</v>
      </c>
      <c r="H26" s="64">
        <v>107</v>
      </c>
      <c r="I26" s="64">
        <v>27</v>
      </c>
      <c r="J26" s="64">
        <v>357</v>
      </c>
      <c r="K26" s="64">
        <v>4</v>
      </c>
      <c r="L26" s="64">
        <v>17</v>
      </c>
      <c r="M26" s="64">
        <f t="shared" si="2"/>
        <v>39</v>
      </c>
      <c r="N26" s="64">
        <f t="shared" si="2"/>
        <v>571</v>
      </c>
    </row>
    <row r="27" spans="1:14" x14ac:dyDescent="0.25">
      <c r="A27" s="20">
        <v>16</v>
      </c>
      <c r="B27" s="21" t="s">
        <v>46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195</v>
      </c>
      <c r="J27" s="64">
        <v>950</v>
      </c>
      <c r="K27" s="64">
        <v>207</v>
      </c>
      <c r="L27" s="64">
        <v>16658</v>
      </c>
      <c r="M27" s="64">
        <f t="shared" si="2"/>
        <v>402</v>
      </c>
      <c r="N27" s="64">
        <f t="shared" si="2"/>
        <v>17608</v>
      </c>
    </row>
    <row r="28" spans="1:14" x14ac:dyDescent="0.25">
      <c r="A28" s="20">
        <v>17</v>
      </c>
      <c r="B28" s="21" t="s">
        <v>31</v>
      </c>
      <c r="C28" s="64">
        <v>0</v>
      </c>
      <c r="D28" s="64">
        <v>0</v>
      </c>
      <c r="E28" s="64">
        <v>0</v>
      </c>
      <c r="F28" s="64">
        <v>0</v>
      </c>
      <c r="G28" s="64">
        <v>4</v>
      </c>
      <c r="H28" s="64">
        <v>221</v>
      </c>
      <c r="I28" s="64">
        <v>112</v>
      </c>
      <c r="J28" s="64">
        <v>669</v>
      </c>
      <c r="K28" s="64">
        <v>31</v>
      </c>
      <c r="L28" s="64">
        <v>1952</v>
      </c>
      <c r="M28" s="64">
        <f t="shared" si="2"/>
        <v>147</v>
      </c>
      <c r="N28" s="64">
        <f t="shared" si="2"/>
        <v>2842</v>
      </c>
    </row>
    <row r="29" spans="1:14" x14ac:dyDescent="0.25">
      <c r="A29" s="20">
        <v>18</v>
      </c>
      <c r="B29" s="21" t="s">
        <v>33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273</v>
      </c>
      <c r="L29" s="64">
        <v>1603</v>
      </c>
      <c r="M29" s="64">
        <f t="shared" si="2"/>
        <v>273</v>
      </c>
      <c r="N29" s="64">
        <f t="shared" si="2"/>
        <v>1603</v>
      </c>
    </row>
    <row r="30" spans="1:14" x14ac:dyDescent="0.25">
      <c r="A30" s="20">
        <v>19</v>
      </c>
      <c r="B30" s="21" t="s">
        <v>41</v>
      </c>
      <c r="C30" s="64">
        <v>2</v>
      </c>
      <c r="D30" s="64">
        <v>2067</v>
      </c>
      <c r="E30" s="64">
        <v>1</v>
      </c>
      <c r="F30" s="64">
        <v>37</v>
      </c>
      <c r="G30" s="64">
        <v>15</v>
      </c>
      <c r="H30" s="64">
        <v>363</v>
      </c>
      <c r="I30" s="64">
        <v>95</v>
      </c>
      <c r="J30" s="64">
        <v>1951</v>
      </c>
      <c r="K30" s="64">
        <v>759</v>
      </c>
      <c r="L30" s="64">
        <v>4587</v>
      </c>
      <c r="M30" s="64">
        <f t="shared" si="2"/>
        <v>872</v>
      </c>
      <c r="N30" s="64">
        <f t="shared" si="2"/>
        <v>9005</v>
      </c>
    </row>
    <row r="31" spans="1:14" x14ac:dyDescent="0.25">
      <c r="A31" s="20">
        <v>20</v>
      </c>
      <c r="B31" s="21" t="s">
        <v>42</v>
      </c>
      <c r="C31" s="64">
        <v>0</v>
      </c>
      <c r="D31" s="64">
        <v>0</v>
      </c>
      <c r="E31" s="64">
        <v>0</v>
      </c>
      <c r="F31" s="64">
        <v>0</v>
      </c>
      <c r="G31" s="64">
        <v>4</v>
      </c>
      <c r="H31" s="64">
        <v>345</v>
      </c>
      <c r="I31" s="64">
        <v>32</v>
      </c>
      <c r="J31" s="64">
        <v>237</v>
      </c>
      <c r="K31" s="64">
        <v>5</v>
      </c>
      <c r="L31" s="64">
        <v>60</v>
      </c>
      <c r="M31" s="64">
        <f t="shared" si="2"/>
        <v>41</v>
      </c>
      <c r="N31" s="64">
        <f t="shared" si="2"/>
        <v>642</v>
      </c>
    </row>
    <row r="32" spans="1:14" x14ac:dyDescent="0.25">
      <c r="A32" s="20">
        <v>21</v>
      </c>
      <c r="B32" s="21" t="s">
        <v>44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3</v>
      </c>
      <c r="L32" s="64">
        <v>490</v>
      </c>
      <c r="M32" s="64">
        <f t="shared" si="2"/>
        <v>3</v>
      </c>
      <c r="N32" s="64">
        <f t="shared" si="2"/>
        <v>490</v>
      </c>
    </row>
    <row r="33" spans="1:14" x14ac:dyDescent="0.25">
      <c r="A33" s="20">
        <v>22</v>
      </c>
      <c r="B33" s="21" t="s">
        <v>47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57</v>
      </c>
      <c r="J33" s="64">
        <v>182</v>
      </c>
      <c r="K33" s="64">
        <v>4</v>
      </c>
      <c r="L33" s="64">
        <v>127</v>
      </c>
      <c r="M33" s="64">
        <f t="shared" si="2"/>
        <v>61</v>
      </c>
      <c r="N33" s="64">
        <f t="shared" si="2"/>
        <v>309</v>
      </c>
    </row>
    <row r="34" spans="1:14" x14ac:dyDescent="0.25">
      <c r="A34" s="20">
        <v>23</v>
      </c>
      <c r="B34" s="21" t="s">
        <v>45</v>
      </c>
      <c r="C34" s="64">
        <v>5</v>
      </c>
      <c r="D34" s="64">
        <v>18</v>
      </c>
      <c r="E34" s="64">
        <v>0</v>
      </c>
      <c r="F34" s="64">
        <v>0</v>
      </c>
      <c r="G34" s="64">
        <v>17</v>
      </c>
      <c r="H34" s="64">
        <v>1033</v>
      </c>
      <c r="I34" s="64">
        <v>37</v>
      </c>
      <c r="J34" s="64">
        <v>35</v>
      </c>
      <c r="K34" s="64">
        <v>1479</v>
      </c>
      <c r="L34" s="64">
        <v>13042</v>
      </c>
      <c r="M34" s="64">
        <f t="shared" si="2"/>
        <v>1538</v>
      </c>
      <c r="N34" s="64">
        <f t="shared" si="2"/>
        <v>14128</v>
      </c>
    </row>
    <row r="35" spans="1:14" x14ac:dyDescent="0.25">
      <c r="A35" s="20">
        <v>24</v>
      </c>
      <c r="B35" s="21" t="s">
        <v>193</v>
      </c>
      <c r="C35" s="64">
        <v>0</v>
      </c>
      <c r="D35" s="64">
        <v>0</v>
      </c>
      <c r="E35" s="64">
        <v>0</v>
      </c>
      <c r="F35" s="64">
        <v>0</v>
      </c>
      <c r="G35" s="64">
        <v>1</v>
      </c>
      <c r="H35" s="64">
        <v>44</v>
      </c>
      <c r="I35" s="64">
        <v>24</v>
      </c>
      <c r="J35" s="64">
        <v>254</v>
      </c>
      <c r="K35" s="64">
        <v>0</v>
      </c>
      <c r="L35" s="64">
        <v>0</v>
      </c>
      <c r="M35" s="64">
        <f t="shared" si="2"/>
        <v>25</v>
      </c>
      <c r="N35" s="64">
        <f t="shared" si="2"/>
        <v>298</v>
      </c>
    </row>
    <row r="36" spans="1:14" x14ac:dyDescent="0.25">
      <c r="A36" s="20">
        <v>25</v>
      </c>
      <c r="B36" s="21" t="s">
        <v>38</v>
      </c>
      <c r="C36" s="64">
        <v>21</v>
      </c>
      <c r="D36" s="64">
        <v>46</v>
      </c>
      <c r="E36" s="64">
        <v>29</v>
      </c>
      <c r="F36" s="64">
        <v>1141</v>
      </c>
      <c r="G36" s="64">
        <v>1430</v>
      </c>
      <c r="H36" s="64">
        <v>26662</v>
      </c>
      <c r="I36" s="64">
        <v>48448</v>
      </c>
      <c r="J36" s="64">
        <v>93193</v>
      </c>
      <c r="K36" s="64">
        <v>376971</v>
      </c>
      <c r="L36" s="64">
        <v>309048</v>
      </c>
      <c r="M36" s="64">
        <f t="shared" si="2"/>
        <v>426899</v>
      </c>
      <c r="N36" s="64">
        <f t="shared" si="2"/>
        <v>430090</v>
      </c>
    </row>
    <row r="37" spans="1:14" x14ac:dyDescent="0.25">
      <c r="A37" s="20">
        <v>26</v>
      </c>
      <c r="B37" s="21" t="s">
        <v>194</v>
      </c>
      <c r="C37" s="64">
        <v>0</v>
      </c>
      <c r="D37" s="64">
        <v>0</v>
      </c>
      <c r="E37" s="64">
        <v>37</v>
      </c>
      <c r="F37" s="64">
        <v>1098</v>
      </c>
      <c r="G37" s="64">
        <v>1245</v>
      </c>
      <c r="H37" s="64">
        <v>60165</v>
      </c>
      <c r="I37" s="64">
        <v>9285</v>
      </c>
      <c r="J37" s="64">
        <v>67341</v>
      </c>
      <c r="K37" s="64">
        <v>417435</v>
      </c>
      <c r="L37" s="64">
        <v>1019622</v>
      </c>
      <c r="M37" s="64">
        <f t="shared" si="2"/>
        <v>428002</v>
      </c>
      <c r="N37" s="64">
        <f t="shared" si="2"/>
        <v>1148226</v>
      </c>
    </row>
    <row r="38" spans="1:14" x14ac:dyDescent="0.25">
      <c r="A38" s="20">
        <v>27</v>
      </c>
      <c r="B38" s="21" t="s">
        <v>195</v>
      </c>
      <c r="C38" s="64">
        <v>1</v>
      </c>
      <c r="D38" s="64">
        <v>2</v>
      </c>
      <c r="E38" s="64">
        <v>11</v>
      </c>
      <c r="F38" s="64">
        <v>114</v>
      </c>
      <c r="G38" s="64">
        <v>243</v>
      </c>
      <c r="H38" s="64">
        <v>8300</v>
      </c>
      <c r="I38" s="64">
        <v>465</v>
      </c>
      <c r="J38" s="64">
        <v>2590</v>
      </c>
      <c r="K38" s="64">
        <v>3599</v>
      </c>
      <c r="L38" s="64">
        <v>73702</v>
      </c>
      <c r="M38" s="64">
        <f t="shared" si="2"/>
        <v>4319</v>
      </c>
      <c r="N38" s="64">
        <f t="shared" si="2"/>
        <v>84708</v>
      </c>
    </row>
    <row r="39" spans="1:14" x14ac:dyDescent="0.25">
      <c r="A39" s="20">
        <v>28</v>
      </c>
      <c r="B39" s="21" t="s">
        <v>196</v>
      </c>
      <c r="C39" s="64">
        <v>0</v>
      </c>
      <c r="D39" s="64">
        <v>0</v>
      </c>
      <c r="E39" s="64">
        <v>0</v>
      </c>
      <c r="F39" s="64">
        <v>0</v>
      </c>
      <c r="G39" s="64">
        <v>110</v>
      </c>
      <c r="H39" s="64">
        <v>3112</v>
      </c>
      <c r="I39" s="64">
        <v>1674</v>
      </c>
      <c r="J39" s="64">
        <v>7944</v>
      </c>
      <c r="K39" s="64">
        <v>3743</v>
      </c>
      <c r="L39" s="64">
        <v>18269</v>
      </c>
      <c r="M39" s="64">
        <f t="shared" si="2"/>
        <v>5527</v>
      </c>
      <c r="N39" s="64">
        <f t="shared" si="2"/>
        <v>29325</v>
      </c>
    </row>
    <row r="40" spans="1:14" x14ac:dyDescent="0.25">
      <c r="A40" s="20">
        <v>29</v>
      </c>
      <c r="B40" s="21" t="s">
        <v>197</v>
      </c>
      <c r="C40" s="64">
        <v>8535</v>
      </c>
      <c r="D40" s="64">
        <v>80027</v>
      </c>
      <c r="E40" s="64">
        <v>1</v>
      </c>
      <c r="F40" s="64">
        <v>1</v>
      </c>
      <c r="G40" s="64">
        <v>4148</v>
      </c>
      <c r="H40" s="64">
        <v>111654</v>
      </c>
      <c r="I40" s="64">
        <v>22283</v>
      </c>
      <c r="J40" s="64">
        <v>180236</v>
      </c>
      <c r="K40" s="64">
        <v>45774</v>
      </c>
      <c r="L40" s="64">
        <v>1087004</v>
      </c>
      <c r="M40" s="64">
        <f t="shared" ref="M40:N49" si="3">C40+E40+G40+I40+K40</f>
        <v>80741</v>
      </c>
      <c r="N40" s="64">
        <f t="shared" si="3"/>
        <v>1458922</v>
      </c>
    </row>
    <row r="41" spans="1:14" x14ac:dyDescent="0.25">
      <c r="A41" s="20">
        <v>30</v>
      </c>
      <c r="B41" s="21" t="s">
        <v>198</v>
      </c>
      <c r="C41" s="64">
        <v>0</v>
      </c>
      <c r="D41" s="64">
        <v>0</v>
      </c>
      <c r="E41" s="64">
        <v>0</v>
      </c>
      <c r="F41" s="64">
        <v>0</v>
      </c>
      <c r="G41" s="64">
        <v>346</v>
      </c>
      <c r="H41" s="64">
        <v>2533</v>
      </c>
      <c r="I41" s="64">
        <v>0</v>
      </c>
      <c r="J41" s="64">
        <v>0</v>
      </c>
      <c r="K41" s="64">
        <v>16934</v>
      </c>
      <c r="L41" s="64">
        <v>187543</v>
      </c>
      <c r="M41" s="64">
        <f t="shared" si="3"/>
        <v>17280</v>
      </c>
      <c r="N41" s="64">
        <f t="shared" si="3"/>
        <v>190076</v>
      </c>
    </row>
    <row r="42" spans="1:14" x14ac:dyDescent="0.25">
      <c r="A42" s="20">
        <v>31</v>
      </c>
      <c r="B42" s="21" t="s">
        <v>43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11247</v>
      </c>
      <c r="L42" s="64">
        <v>338151</v>
      </c>
      <c r="M42" s="64">
        <f t="shared" si="3"/>
        <v>11247</v>
      </c>
      <c r="N42" s="64">
        <f t="shared" si="3"/>
        <v>338151</v>
      </c>
    </row>
    <row r="43" spans="1:14" x14ac:dyDescent="0.25">
      <c r="A43" s="20">
        <v>32</v>
      </c>
      <c r="B43" s="21" t="s">
        <v>199</v>
      </c>
      <c r="C43" s="64">
        <v>0</v>
      </c>
      <c r="D43" s="64">
        <v>0</v>
      </c>
      <c r="E43" s="64">
        <v>30</v>
      </c>
      <c r="F43" s="64">
        <v>359</v>
      </c>
      <c r="G43" s="64">
        <v>334</v>
      </c>
      <c r="H43" s="64">
        <v>8891</v>
      </c>
      <c r="I43" s="64">
        <v>2285</v>
      </c>
      <c r="J43" s="64">
        <v>8508</v>
      </c>
      <c r="K43" s="64">
        <v>27294</v>
      </c>
      <c r="L43" s="64">
        <v>517104</v>
      </c>
      <c r="M43" s="64">
        <f t="shared" si="3"/>
        <v>29943</v>
      </c>
      <c r="N43" s="64">
        <f t="shared" si="3"/>
        <v>534862</v>
      </c>
    </row>
    <row r="44" spans="1:14" x14ac:dyDescent="0.25">
      <c r="A44" s="20">
        <v>33</v>
      </c>
      <c r="B44" s="21" t="s">
        <v>200</v>
      </c>
      <c r="C44" s="64">
        <v>0</v>
      </c>
      <c r="D44" s="64">
        <v>0</v>
      </c>
      <c r="E44" s="64">
        <v>10</v>
      </c>
      <c r="F44" s="64">
        <v>217</v>
      </c>
      <c r="G44" s="64">
        <v>385</v>
      </c>
      <c r="H44" s="64">
        <v>11260</v>
      </c>
      <c r="I44" s="64">
        <v>876</v>
      </c>
      <c r="J44" s="64">
        <v>2884</v>
      </c>
      <c r="K44" s="64">
        <v>69042</v>
      </c>
      <c r="L44" s="64">
        <v>186646</v>
      </c>
      <c r="M44" s="64">
        <f t="shared" si="3"/>
        <v>70313</v>
      </c>
      <c r="N44" s="64">
        <f t="shared" si="3"/>
        <v>201007</v>
      </c>
    </row>
    <row r="45" spans="1:14" x14ac:dyDescent="0.25">
      <c r="A45" s="20">
        <v>34</v>
      </c>
      <c r="B45" s="21" t="s">
        <v>201</v>
      </c>
      <c r="C45" s="64">
        <v>224</v>
      </c>
      <c r="D45" s="64">
        <v>349</v>
      </c>
      <c r="E45" s="64">
        <v>8</v>
      </c>
      <c r="F45" s="64">
        <v>2</v>
      </c>
      <c r="G45" s="64">
        <v>90</v>
      </c>
      <c r="H45" s="64">
        <v>2421</v>
      </c>
      <c r="I45" s="64">
        <v>1</v>
      </c>
      <c r="J45" s="64">
        <v>0</v>
      </c>
      <c r="K45" s="64">
        <v>5892</v>
      </c>
      <c r="L45" s="64">
        <v>23206</v>
      </c>
      <c r="M45" s="64">
        <f t="shared" si="3"/>
        <v>6215</v>
      </c>
      <c r="N45" s="64">
        <f t="shared" si="3"/>
        <v>25978</v>
      </c>
    </row>
    <row r="46" spans="1:14" x14ac:dyDescent="0.25">
      <c r="A46" s="23" t="s">
        <v>50</v>
      </c>
      <c r="B46" s="24" t="s">
        <v>26</v>
      </c>
      <c r="C46" s="66">
        <f>SUM(C24:C45)</f>
        <v>8788</v>
      </c>
      <c r="D46" s="66">
        <f t="shared" ref="D46:N46" si="4">SUM(D24:D45)</f>
        <v>82509</v>
      </c>
      <c r="E46" s="66">
        <f t="shared" si="4"/>
        <v>128</v>
      </c>
      <c r="F46" s="66">
        <f t="shared" si="4"/>
        <v>3059</v>
      </c>
      <c r="G46" s="66">
        <f t="shared" si="4"/>
        <v>8387</v>
      </c>
      <c r="H46" s="66">
        <f t="shared" si="4"/>
        <v>237197</v>
      </c>
      <c r="I46" s="66">
        <f t="shared" si="4"/>
        <v>86057</v>
      </c>
      <c r="J46" s="66">
        <f t="shared" si="4"/>
        <v>367804</v>
      </c>
      <c r="K46" s="66">
        <f t="shared" si="4"/>
        <v>982239</v>
      </c>
      <c r="L46" s="66">
        <f t="shared" si="4"/>
        <v>3910799</v>
      </c>
      <c r="M46" s="66">
        <f t="shared" si="4"/>
        <v>1085599</v>
      </c>
      <c r="N46" s="66">
        <f t="shared" si="4"/>
        <v>4601368</v>
      </c>
    </row>
    <row r="47" spans="1:14" x14ac:dyDescent="0.25">
      <c r="A47" s="23" t="s">
        <v>51</v>
      </c>
      <c r="B47" s="24" t="s">
        <v>81</v>
      </c>
      <c r="C47" s="66">
        <f>+C46+C22</f>
        <v>8959</v>
      </c>
      <c r="D47" s="66">
        <f t="shared" ref="D47:N47" si="5">+D46+D22</f>
        <v>432403</v>
      </c>
      <c r="E47" s="66">
        <f t="shared" si="5"/>
        <v>2201</v>
      </c>
      <c r="F47" s="66">
        <f t="shared" si="5"/>
        <v>17291</v>
      </c>
      <c r="G47" s="66">
        <f t="shared" si="5"/>
        <v>30141</v>
      </c>
      <c r="H47" s="66">
        <f t="shared" si="5"/>
        <v>561657</v>
      </c>
      <c r="I47" s="66">
        <f t="shared" si="5"/>
        <v>131740</v>
      </c>
      <c r="J47" s="66">
        <f t="shared" si="5"/>
        <v>606035</v>
      </c>
      <c r="K47" s="66">
        <f t="shared" si="5"/>
        <v>1183224</v>
      </c>
      <c r="L47" s="66">
        <f t="shared" si="5"/>
        <v>6441085</v>
      </c>
      <c r="M47" s="66">
        <f t="shared" si="5"/>
        <v>1356265</v>
      </c>
      <c r="N47" s="66">
        <f t="shared" si="5"/>
        <v>8058471</v>
      </c>
    </row>
    <row r="48" spans="1:14" x14ac:dyDescent="0.25">
      <c r="A48" s="19" t="s">
        <v>53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x14ac:dyDescent="0.25">
      <c r="A49" s="20">
        <v>35</v>
      </c>
      <c r="B49" s="21" t="s">
        <v>54</v>
      </c>
      <c r="C49" s="64">
        <v>0</v>
      </c>
      <c r="D49" s="64">
        <v>0</v>
      </c>
      <c r="E49" s="64">
        <v>17</v>
      </c>
      <c r="F49" s="64">
        <v>331</v>
      </c>
      <c r="G49" s="64">
        <v>850</v>
      </c>
      <c r="H49" s="64">
        <v>16769</v>
      </c>
      <c r="I49" s="64">
        <v>14852</v>
      </c>
      <c r="J49" s="64">
        <v>46082</v>
      </c>
      <c r="K49" s="64">
        <v>27227</v>
      </c>
      <c r="L49" s="64">
        <v>135315</v>
      </c>
      <c r="M49" s="64">
        <f t="shared" ref="M49:N50" si="6">C49+E49+G49+I49+K49</f>
        <v>42946</v>
      </c>
      <c r="N49" s="64">
        <f t="shared" si="6"/>
        <v>198497</v>
      </c>
    </row>
    <row r="50" spans="1:14" x14ac:dyDescent="0.25">
      <c r="A50" s="23" t="s">
        <v>55</v>
      </c>
      <c r="B50" s="24" t="s">
        <v>26</v>
      </c>
      <c r="C50" s="66">
        <f t="shared" ref="C50:L50" si="7">SUM(C49:C49)</f>
        <v>0</v>
      </c>
      <c r="D50" s="66">
        <f t="shared" si="7"/>
        <v>0</v>
      </c>
      <c r="E50" s="66">
        <f t="shared" si="7"/>
        <v>17</v>
      </c>
      <c r="F50" s="66">
        <f t="shared" si="7"/>
        <v>331</v>
      </c>
      <c r="G50" s="66">
        <f t="shared" si="7"/>
        <v>850</v>
      </c>
      <c r="H50" s="66">
        <f t="shared" si="7"/>
        <v>16769</v>
      </c>
      <c r="I50" s="66">
        <f t="shared" si="7"/>
        <v>14852</v>
      </c>
      <c r="J50" s="66">
        <f t="shared" si="7"/>
        <v>46082</v>
      </c>
      <c r="K50" s="66">
        <f t="shared" si="7"/>
        <v>27227</v>
      </c>
      <c r="L50" s="66">
        <f t="shared" si="7"/>
        <v>135315</v>
      </c>
      <c r="M50" s="66">
        <f t="shared" si="6"/>
        <v>42946</v>
      </c>
      <c r="N50" s="66">
        <f t="shared" si="6"/>
        <v>198497</v>
      </c>
    </row>
    <row r="51" spans="1:14" x14ac:dyDescent="0.25">
      <c r="A51" s="19" t="s">
        <v>56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x14ac:dyDescent="0.25">
      <c r="A52" s="20">
        <v>37</v>
      </c>
      <c r="B52" s="21" t="s">
        <v>57</v>
      </c>
      <c r="C52" s="64">
        <v>0</v>
      </c>
      <c r="D52" s="64">
        <v>0</v>
      </c>
      <c r="E52" s="64">
        <v>0</v>
      </c>
      <c r="F52" s="64">
        <v>0</v>
      </c>
      <c r="G52" s="64">
        <v>5</v>
      </c>
      <c r="H52" s="64">
        <v>47</v>
      </c>
      <c r="I52" s="64">
        <v>4260</v>
      </c>
      <c r="J52" s="64">
        <v>3979</v>
      </c>
      <c r="K52" s="64">
        <v>41761</v>
      </c>
      <c r="L52" s="64">
        <v>46750</v>
      </c>
      <c r="M52" s="64">
        <f t="shared" ref="M52:N54" si="8">C52+E52+G52+I52+K52</f>
        <v>46026</v>
      </c>
      <c r="N52" s="64">
        <f t="shared" si="8"/>
        <v>50776</v>
      </c>
    </row>
    <row r="53" spans="1:14" x14ac:dyDescent="0.25">
      <c r="A53" s="20">
        <v>38</v>
      </c>
      <c r="B53" s="21" t="s">
        <v>58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9</v>
      </c>
      <c r="L53" s="64">
        <v>32</v>
      </c>
      <c r="M53" s="64">
        <f t="shared" si="8"/>
        <v>9</v>
      </c>
      <c r="N53" s="64">
        <f t="shared" si="8"/>
        <v>32</v>
      </c>
    </row>
    <row r="54" spans="1:14" x14ac:dyDescent="0.25">
      <c r="A54" s="23" t="s">
        <v>59</v>
      </c>
      <c r="B54" s="24" t="s">
        <v>26</v>
      </c>
      <c r="C54" s="66">
        <f t="shared" ref="C54:L54" si="9">SUM(C52:C53)</f>
        <v>0</v>
      </c>
      <c r="D54" s="66">
        <f t="shared" si="9"/>
        <v>0</v>
      </c>
      <c r="E54" s="66">
        <f t="shared" si="9"/>
        <v>0</v>
      </c>
      <c r="F54" s="66">
        <f t="shared" si="9"/>
        <v>0</v>
      </c>
      <c r="G54" s="66">
        <f t="shared" si="9"/>
        <v>5</v>
      </c>
      <c r="H54" s="66">
        <f t="shared" si="9"/>
        <v>47</v>
      </c>
      <c r="I54" s="66">
        <f t="shared" si="9"/>
        <v>4260</v>
      </c>
      <c r="J54" s="66">
        <f t="shared" si="9"/>
        <v>3979</v>
      </c>
      <c r="K54" s="66">
        <f t="shared" si="9"/>
        <v>41770</v>
      </c>
      <c r="L54" s="66">
        <f t="shared" si="9"/>
        <v>46782</v>
      </c>
      <c r="M54" s="66">
        <f t="shared" si="8"/>
        <v>46035</v>
      </c>
      <c r="N54" s="66">
        <f t="shared" si="8"/>
        <v>50808</v>
      </c>
    </row>
    <row r="55" spans="1:14" x14ac:dyDescent="0.25">
      <c r="A55" s="19" t="s">
        <v>60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4" x14ac:dyDescent="0.25">
      <c r="A56" s="20">
        <v>39</v>
      </c>
      <c r="B56" s="21" t="s">
        <v>61</v>
      </c>
      <c r="C56" s="64">
        <v>0</v>
      </c>
      <c r="D56" s="64">
        <v>0</v>
      </c>
      <c r="E56" s="64">
        <v>0</v>
      </c>
      <c r="F56" s="64">
        <v>0</v>
      </c>
      <c r="G56" s="64">
        <v>384</v>
      </c>
      <c r="H56" s="64">
        <v>8000</v>
      </c>
      <c r="I56" s="64">
        <v>18065</v>
      </c>
      <c r="J56" s="64">
        <v>27729</v>
      </c>
      <c r="K56" s="64">
        <v>34912</v>
      </c>
      <c r="L56" s="64">
        <v>213049</v>
      </c>
      <c r="M56" s="64">
        <f t="shared" ref="M56:N66" si="10">C56+E56+G56+I56+K56</f>
        <v>53361</v>
      </c>
      <c r="N56" s="64">
        <f t="shared" si="10"/>
        <v>248778</v>
      </c>
    </row>
    <row r="57" spans="1:14" x14ac:dyDescent="0.25">
      <c r="A57" s="20">
        <v>40</v>
      </c>
      <c r="B57" s="21" t="s">
        <v>62</v>
      </c>
      <c r="C57" s="64">
        <v>0</v>
      </c>
      <c r="D57" s="64">
        <v>0</v>
      </c>
      <c r="E57" s="64">
        <v>0</v>
      </c>
      <c r="F57" s="64">
        <v>0</v>
      </c>
      <c r="G57" s="64">
        <v>65</v>
      </c>
      <c r="H57" s="64">
        <v>414</v>
      </c>
      <c r="I57" s="64">
        <v>0</v>
      </c>
      <c r="J57" s="64">
        <v>0</v>
      </c>
      <c r="K57" s="64">
        <v>1823</v>
      </c>
      <c r="L57" s="64">
        <v>8697</v>
      </c>
      <c r="M57" s="64">
        <f t="shared" si="10"/>
        <v>1888</v>
      </c>
      <c r="N57" s="64">
        <f t="shared" si="10"/>
        <v>9111</v>
      </c>
    </row>
    <row r="58" spans="1:14" x14ac:dyDescent="0.25">
      <c r="A58" s="20">
        <v>41</v>
      </c>
      <c r="B58" s="21" t="s">
        <v>63</v>
      </c>
      <c r="C58" s="64">
        <v>0</v>
      </c>
      <c r="D58" s="64">
        <v>0</v>
      </c>
      <c r="E58" s="64">
        <v>0</v>
      </c>
      <c r="F58" s="64">
        <v>0</v>
      </c>
      <c r="G58" s="64">
        <v>82</v>
      </c>
      <c r="H58" s="64">
        <v>1084</v>
      </c>
      <c r="I58" s="64">
        <v>0</v>
      </c>
      <c r="J58" s="64">
        <v>0</v>
      </c>
      <c r="K58" s="64">
        <v>4639</v>
      </c>
      <c r="L58" s="64">
        <v>5941</v>
      </c>
      <c r="M58" s="64">
        <f t="shared" si="10"/>
        <v>4721</v>
      </c>
      <c r="N58" s="64">
        <f t="shared" si="10"/>
        <v>7025</v>
      </c>
    </row>
    <row r="59" spans="1:14" x14ac:dyDescent="0.25">
      <c r="A59" s="20">
        <v>42</v>
      </c>
      <c r="B59" s="21" t="s">
        <v>64</v>
      </c>
      <c r="C59" s="64">
        <v>0</v>
      </c>
      <c r="D59" s="64">
        <v>0</v>
      </c>
      <c r="E59" s="64">
        <v>0</v>
      </c>
      <c r="F59" s="64">
        <v>0</v>
      </c>
      <c r="G59" s="64">
        <v>436</v>
      </c>
      <c r="H59" s="64">
        <v>3380</v>
      </c>
      <c r="I59" s="64">
        <v>0</v>
      </c>
      <c r="J59" s="64">
        <v>0</v>
      </c>
      <c r="K59" s="64">
        <v>2480</v>
      </c>
      <c r="L59" s="64">
        <v>5251</v>
      </c>
      <c r="M59" s="64">
        <f t="shared" si="10"/>
        <v>2916</v>
      </c>
      <c r="N59" s="64">
        <f t="shared" si="10"/>
        <v>8631</v>
      </c>
    </row>
    <row r="60" spans="1:14" x14ac:dyDescent="0.25">
      <c r="A60" s="50">
        <v>43</v>
      </c>
      <c r="B60" s="87" t="s">
        <v>65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648</v>
      </c>
      <c r="L60" s="64">
        <v>811</v>
      </c>
      <c r="M60" s="64">
        <f t="shared" si="10"/>
        <v>648</v>
      </c>
      <c r="N60" s="64">
        <f t="shared" si="10"/>
        <v>811</v>
      </c>
    </row>
    <row r="61" spans="1:14" x14ac:dyDescent="0.25">
      <c r="A61" s="50">
        <v>44</v>
      </c>
      <c r="B61" s="87" t="s">
        <v>66</v>
      </c>
      <c r="C61" s="64">
        <v>0</v>
      </c>
      <c r="D61" s="64">
        <v>0</v>
      </c>
      <c r="E61" s="64">
        <v>0</v>
      </c>
      <c r="F61" s="64">
        <v>0</v>
      </c>
      <c r="G61" s="64">
        <v>5</v>
      </c>
      <c r="H61" s="64">
        <v>64</v>
      </c>
      <c r="I61" s="64">
        <v>0</v>
      </c>
      <c r="J61" s="64">
        <v>0</v>
      </c>
      <c r="K61" s="64">
        <v>77</v>
      </c>
      <c r="L61" s="64">
        <v>778</v>
      </c>
      <c r="M61" s="64">
        <f t="shared" si="10"/>
        <v>82</v>
      </c>
      <c r="N61" s="64">
        <f t="shared" si="10"/>
        <v>842</v>
      </c>
    </row>
    <row r="62" spans="1:14" x14ac:dyDescent="0.25">
      <c r="A62" s="50">
        <v>45</v>
      </c>
      <c r="B62" s="87" t="s">
        <v>67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176</v>
      </c>
      <c r="J62" s="64">
        <v>590</v>
      </c>
      <c r="K62" s="64">
        <v>17457</v>
      </c>
      <c r="L62" s="64">
        <v>2003</v>
      </c>
      <c r="M62" s="64">
        <f t="shared" si="10"/>
        <v>17633</v>
      </c>
      <c r="N62" s="64">
        <f t="shared" si="10"/>
        <v>2593</v>
      </c>
    </row>
    <row r="63" spans="1:14" x14ac:dyDescent="0.25">
      <c r="A63" s="50">
        <v>46</v>
      </c>
      <c r="B63" s="87" t="s">
        <v>69</v>
      </c>
      <c r="C63" s="64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118</v>
      </c>
      <c r="L63" s="64">
        <v>330</v>
      </c>
      <c r="M63" s="64">
        <f t="shared" si="10"/>
        <v>118</v>
      </c>
      <c r="N63" s="64">
        <f t="shared" si="10"/>
        <v>330</v>
      </c>
    </row>
    <row r="64" spans="1:14" x14ac:dyDescent="0.25">
      <c r="A64" s="50">
        <v>47</v>
      </c>
      <c r="B64" s="87" t="s">
        <v>70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132</v>
      </c>
      <c r="J64" s="64">
        <v>143</v>
      </c>
      <c r="K64" s="64">
        <v>604</v>
      </c>
      <c r="L64" s="64">
        <v>1306</v>
      </c>
      <c r="M64" s="64">
        <f t="shared" si="10"/>
        <v>736</v>
      </c>
      <c r="N64" s="64">
        <f t="shared" si="10"/>
        <v>1449</v>
      </c>
    </row>
    <row r="65" spans="1:14" x14ac:dyDescent="0.25">
      <c r="A65" s="23" t="s">
        <v>71</v>
      </c>
      <c r="B65" s="24" t="s">
        <v>26</v>
      </c>
      <c r="C65" s="66">
        <f>SUM(C56:C64)</f>
        <v>0</v>
      </c>
      <c r="D65" s="66">
        <f t="shared" ref="D65:N65" si="11">SUM(D56:D64)</f>
        <v>0</v>
      </c>
      <c r="E65" s="66">
        <f t="shared" si="11"/>
        <v>0</v>
      </c>
      <c r="F65" s="66">
        <f t="shared" si="11"/>
        <v>0</v>
      </c>
      <c r="G65" s="66">
        <f t="shared" si="11"/>
        <v>972</v>
      </c>
      <c r="H65" s="66">
        <f t="shared" si="11"/>
        <v>12942</v>
      </c>
      <c r="I65" s="66">
        <f t="shared" si="11"/>
        <v>18373</v>
      </c>
      <c r="J65" s="66">
        <f t="shared" si="11"/>
        <v>28462</v>
      </c>
      <c r="K65" s="66">
        <f t="shared" si="11"/>
        <v>62758</v>
      </c>
      <c r="L65" s="66">
        <f t="shared" si="11"/>
        <v>238166</v>
      </c>
      <c r="M65" s="66">
        <f t="shared" si="11"/>
        <v>82103</v>
      </c>
      <c r="N65" s="66">
        <f t="shared" si="11"/>
        <v>279570</v>
      </c>
    </row>
    <row r="66" spans="1:14" x14ac:dyDescent="0.25">
      <c r="A66" s="68" t="s">
        <v>72</v>
      </c>
      <c r="B66" s="68"/>
      <c r="C66" s="66">
        <f t="shared" ref="C66:L66" si="12">C47+C54+C65+C50</f>
        <v>8959</v>
      </c>
      <c r="D66" s="66">
        <f t="shared" si="12"/>
        <v>432403</v>
      </c>
      <c r="E66" s="66">
        <f t="shared" si="12"/>
        <v>2218</v>
      </c>
      <c r="F66" s="66">
        <f t="shared" si="12"/>
        <v>17622</v>
      </c>
      <c r="G66" s="66">
        <f t="shared" si="12"/>
        <v>31968</v>
      </c>
      <c r="H66" s="66">
        <f t="shared" si="12"/>
        <v>591415</v>
      </c>
      <c r="I66" s="66">
        <f t="shared" si="12"/>
        <v>169225</v>
      </c>
      <c r="J66" s="66">
        <f t="shared" si="12"/>
        <v>684558</v>
      </c>
      <c r="K66" s="66">
        <f t="shared" si="12"/>
        <v>1314979</v>
      </c>
      <c r="L66" s="66">
        <f t="shared" si="12"/>
        <v>6861348</v>
      </c>
      <c r="M66" s="66">
        <f t="shared" si="10"/>
        <v>1527349</v>
      </c>
      <c r="N66" s="66">
        <f t="shared" si="10"/>
        <v>8587346</v>
      </c>
    </row>
  </sheetData>
  <mergeCells count="18">
    <mergeCell ref="A55:N55"/>
    <mergeCell ref="A66:B66"/>
    <mergeCell ref="K7:L7"/>
    <mergeCell ref="M7:N7"/>
    <mergeCell ref="A9:N9"/>
    <mergeCell ref="A23:N23"/>
    <mergeCell ref="A48:N48"/>
    <mergeCell ref="A51:N51"/>
    <mergeCell ref="A1:N1"/>
    <mergeCell ref="A2:N2"/>
    <mergeCell ref="A3:N3"/>
    <mergeCell ref="A4:N4"/>
    <mergeCell ref="A7:A8"/>
    <mergeCell ref="B7:B8"/>
    <mergeCell ref="C7:D7"/>
    <mergeCell ref="E7:F7"/>
    <mergeCell ref="G7:H7"/>
    <mergeCell ref="I7:J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E1A0-9EF9-4E97-8C99-0C676D2C8850}">
  <dimension ref="A1:T67"/>
  <sheetViews>
    <sheetView topLeftCell="A46" workbookViewId="0">
      <selection sqref="A1:T67"/>
    </sheetView>
  </sheetViews>
  <sheetFormatPr defaultRowHeight="15" x14ac:dyDescent="0.25"/>
  <cols>
    <col min="2" max="2" width="37.28515625" bestFit="1" customWidth="1"/>
    <col min="3" max="3" width="10.140625" bestFit="1" customWidth="1"/>
    <col min="6" max="7" width="10.140625" bestFit="1" customWidth="1"/>
    <col min="12" max="13" width="10.140625" bestFit="1" customWidth="1"/>
    <col min="18" max="19" width="10.140625" bestFit="1" customWidth="1"/>
  </cols>
  <sheetData>
    <row r="1" spans="1:20" ht="1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0" ht="15" customHeight="1" x14ac:dyDescent="0.25">
      <c r="A3" s="104" t="s">
        <v>181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1:20" ht="15" customHeight="1" x14ac:dyDescent="0.25">
      <c r="A4" s="103" t="s">
        <v>276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</row>
    <row r="5" spans="1:20" ht="15" customHeight="1" x14ac:dyDescent="0.25">
      <c r="A5" s="105"/>
      <c r="B5" s="106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7"/>
      <c r="N5" s="107"/>
      <c r="O5" s="108" t="s">
        <v>206</v>
      </c>
      <c r="P5" s="108"/>
      <c r="Q5" s="108"/>
      <c r="R5" s="109" t="s">
        <v>226</v>
      </c>
      <c r="S5" s="109"/>
      <c r="T5" s="110"/>
    </row>
    <row r="6" spans="1:20" ht="15" customHeight="1" x14ac:dyDescent="0.25">
      <c r="A6" s="111" t="s">
        <v>4</v>
      </c>
      <c r="B6" s="112" t="s">
        <v>5</v>
      </c>
      <c r="C6" s="113" t="s">
        <v>207</v>
      </c>
      <c r="D6" s="114"/>
      <c r="E6" s="115"/>
      <c r="F6" s="116" t="s">
        <v>183</v>
      </c>
      <c r="G6" s="117"/>
      <c r="H6" s="117"/>
      <c r="I6" s="117"/>
      <c r="J6" s="117"/>
      <c r="K6" s="117"/>
      <c r="L6" s="117"/>
      <c r="M6" s="117"/>
      <c r="N6" s="118"/>
      <c r="O6" s="113" t="s">
        <v>208</v>
      </c>
      <c r="P6" s="114"/>
      <c r="Q6" s="115"/>
      <c r="R6" s="111" t="s">
        <v>209</v>
      </c>
      <c r="S6" s="111"/>
      <c r="T6" s="111"/>
    </row>
    <row r="7" spans="1:20" ht="15" customHeight="1" x14ac:dyDescent="0.25">
      <c r="A7" s="111"/>
      <c r="B7" s="112"/>
      <c r="C7" s="119"/>
      <c r="D7" s="120"/>
      <c r="E7" s="121"/>
      <c r="F7" s="116" t="s">
        <v>186</v>
      </c>
      <c r="G7" s="117"/>
      <c r="H7" s="118"/>
      <c r="I7" s="116" t="s">
        <v>187</v>
      </c>
      <c r="J7" s="117"/>
      <c r="K7" s="118"/>
      <c r="L7" s="111" t="s">
        <v>166</v>
      </c>
      <c r="M7" s="111"/>
      <c r="N7" s="111"/>
      <c r="O7" s="119"/>
      <c r="P7" s="120"/>
      <c r="Q7" s="121"/>
      <c r="R7" s="111"/>
      <c r="S7" s="111"/>
      <c r="T7" s="111"/>
    </row>
    <row r="8" spans="1:20" ht="15" customHeight="1" x14ac:dyDescent="0.25">
      <c r="A8" s="111"/>
      <c r="B8" s="112"/>
      <c r="C8" s="122" t="s">
        <v>210</v>
      </c>
      <c r="D8" s="111" t="s">
        <v>211</v>
      </c>
      <c r="E8" s="111"/>
      <c r="F8" s="122" t="s">
        <v>210</v>
      </c>
      <c r="G8" s="111" t="s">
        <v>211</v>
      </c>
      <c r="H8" s="111"/>
      <c r="I8" s="122" t="s">
        <v>210</v>
      </c>
      <c r="J8" s="111" t="s">
        <v>211</v>
      </c>
      <c r="K8" s="111"/>
      <c r="L8" s="122" t="s">
        <v>210</v>
      </c>
      <c r="M8" s="111" t="s">
        <v>211</v>
      </c>
      <c r="N8" s="111"/>
      <c r="O8" s="122" t="s">
        <v>210</v>
      </c>
      <c r="P8" s="111" t="s">
        <v>211</v>
      </c>
      <c r="Q8" s="111"/>
      <c r="R8" s="123" t="s">
        <v>210</v>
      </c>
      <c r="S8" s="111" t="s">
        <v>211</v>
      </c>
      <c r="T8" s="111"/>
    </row>
    <row r="9" spans="1:20" x14ac:dyDescent="0.25">
      <c r="A9" s="111"/>
      <c r="B9" s="112"/>
      <c r="C9" s="122" t="s">
        <v>139</v>
      </c>
      <c r="D9" s="124" t="s">
        <v>139</v>
      </c>
      <c r="E9" s="122" t="s">
        <v>132</v>
      </c>
      <c r="F9" s="122" t="s">
        <v>139</v>
      </c>
      <c r="G9" s="122" t="s">
        <v>139</v>
      </c>
      <c r="H9" s="122" t="s">
        <v>132</v>
      </c>
      <c r="I9" s="122" t="s">
        <v>139</v>
      </c>
      <c r="J9" s="124" t="s">
        <v>139</v>
      </c>
      <c r="K9" s="122" t="s">
        <v>132</v>
      </c>
      <c r="L9" s="122" t="s">
        <v>139</v>
      </c>
      <c r="M9" s="124" t="s">
        <v>139</v>
      </c>
      <c r="N9" s="122" t="s">
        <v>132</v>
      </c>
      <c r="O9" s="122" t="s">
        <v>139</v>
      </c>
      <c r="P9" s="124" t="s">
        <v>139</v>
      </c>
      <c r="Q9" s="122" t="s">
        <v>132</v>
      </c>
      <c r="R9" s="122" t="s">
        <v>139</v>
      </c>
      <c r="S9" s="122" t="s">
        <v>139</v>
      </c>
      <c r="T9" s="125" t="s">
        <v>132</v>
      </c>
    </row>
    <row r="10" spans="1:20" ht="15" customHeight="1" x14ac:dyDescent="0.25">
      <c r="A10" s="116" t="s">
        <v>212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</row>
    <row r="11" spans="1:20" x14ac:dyDescent="0.25">
      <c r="A11" s="126">
        <v>1</v>
      </c>
      <c r="B11" s="25" t="s">
        <v>213</v>
      </c>
      <c r="C11" s="127">
        <v>2419753.7392681902</v>
      </c>
      <c r="D11" s="64">
        <v>800900.1</v>
      </c>
      <c r="E11" s="128">
        <f t="shared" ref="E11:E23" si="0">D11/C11%</f>
        <v>33.098413570060956</v>
      </c>
      <c r="F11" s="127">
        <v>2600537.8851741054</v>
      </c>
      <c r="G11" s="64">
        <v>1136051.69</v>
      </c>
      <c r="H11" s="128">
        <f t="shared" ref="H11:H23" si="1">G11/F11%</f>
        <v>43.685258210492925</v>
      </c>
      <c r="I11" s="127">
        <v>663690.98726300721</v>
      </c>
      <c r="J11" s="64">
        <v>381088.62</v>
      </c>
      <c r="K11" s="128">
        <f t="shared" ref="K11:K46" si="2">J11/I11%</f>
        <v>57.41958642101951</v>
      </c>
      <c r="L11" s="127">
        <f>F11+I11</f>
        <v>3264228.8724371125</v>
      </c>
      <c r="M11" s="64">
        <f>G11+J11</f>
        <v>1517140.31</v>
      </c>
      <c r="N11" s="128">
        <f t="shared" ref="N11:N23" si="3">M11/L11%</f>
        <v>46.477755368522452</v>
      </c>
      <c r="O11" s="127">
        <v>482681.44469143846</v>
      </c>
      <c r="P11" s="64">
        <v>111413.72</v>
      </c>
      <c r="Q11" s="128">
        <f t="shared" ref="Q11:Q23" si="4">P11/O11%</f>
        <v>23.082246319044426</v>
      </c>
      <c r="R11" s="129">
        <f>C11+L11+O11</f>
        <v>6166664.0563967414</v>
      </c>
      <c r="S11" s="130">
        <f>D11+M11+P11</f>
        <v>2429454.1300000004</v>
      </c>
      <c r="T11" s="131">
        <f t="shared" ref="T11:T23" si="5">S11/R11%</f>
        <v>39.396570135516036</v>
      </c>
    </row>
    <row r="12" spans="1:20" x14ac:dyDescent="0.25">
      <c r="A12" s="126">
        <v>2</v>
      </c>
      <c r="B12" s="25" t="s">
        <v>214</v>
      </c>
      <c r="C12" s="127">
        <v>2341707.2417041329</v>
      </c>
      <c r="D12" s="64">
        <v>754885.69</v>
      </c>
      <c r="E12" s="128">
        <f t="shared" si="0"/>
        <v>32.236552740497409</v>
      </c>
      <c r="F12" s="127">
        <v>1464863.5103566251</v>
      </c>
      <c r="G12" s="64">
        <v>862745.84000000008</v>
      </c>
      <c r="H12" s="128">
        <f t="shared" si="1"/>
        <v>58.895988185954764</v>
      </c>
      <c r="I12" s="127">
        <v>258088.33949996319</v>
      </c>
      <c r="J12" s="64">
        <v>141243.29</v>
      </c>
      <c r="K12" s="128">
        <f t="shared" si="2"/>
        <v>54.726722746813657</v>
      </c>
      <c r="L12" s="127">
        <f t="shared" ref="L12:M22" si="6">F12+I12</f>
        <v>1722951.8498565883</v>
      </c>
      <c r="M12" s="64">
        <f t="shared" si="6"/>
        <v>1003989.1300000001</v>
      </c>
      <c r="N12" s="128">
        <f t="shared" si="3"/>
        <v>58.271456052794989</v>
      </c>
      <c r="O12" s="127">
        <v>80175.449807623911</v>
      </c>
      <c r="P12" s="64">
        <v>27373.62</v>
      </c>
      <c r="Q12" s="128">
        <f t="shared" si="4"/>
        <v>34.14214708577417</v>
      </c>
      <c r="R12" s="129">
        <f t="shared" ref="R12:S27" si="7">C12+L12+O12</f>
        <v>4144834.5413683453</v>
      </c>
      <c r="S12" s="130">
        <f t="shared" si="7"/>
        <v>1786248.4400000002</v>
      </c>
      <c r="T12" s="131">
        <f t="shared" si="5"/>
        <v>43.095771910120718</v>
      </c>
    </row>
    <row r="13" spans="1:20" x14ac:dyDescent="0.25">
      <c r="A13" s="126">
        <v>3</v>
      </c>
      <c r="B13" s="25" t="s">
        <v>215</v>
      </c>
      <c r="C13" s="127">
        <v>313866.8820442814</v>
      </c>
      <c r="D13" s="64">
        <v>108675.76</v>
      </c>
      <c r="E13" s="128">
        <f t="shared" si="0"/>
        <v>34.624793572412536</v>
      </c>
      <c r="F13" s="127">
        <v>216500.0015101009</v>
      </c>
      <c r="G13" s="64">
        <v>108817.98999999999</v>
      </c>
      <c r="H13" s="128">
        <f t="shared" si="1"/>
        <v>50.262350688677955</v>
      </c>
      <c r="I13" s="127">
        <v>25471.650608783872</v>
      </c>
      <c r="J13" s="64">
        <v>13884.98</v>
      </c>
      <c r="K13" s="128">
        <f t="shared" si="2"/>
        <v>54.511504626291391</v>
      </c>
      <c r="L13" s="127">
        <f t="shared" si="6"/>
        <v>241971.65211888478</v>
      </c>
      <c r="M13" s="64">
        <f t="shared" si="6"/>
        <v>122702.96999999999</v>
      </c>
      <c r="N13" s="128">
        <f t="shared" si="3"/>
        <v>50.709646739823036</v>
      </c>
      <c r="O13" s="127">
        <v>32813.781086809489</v>
      </c>
      <c r="P13" s="64">
        <v>4101.07</v>
      </c>
      <c r="Q13" s="128">
        <f t="shared" si="4"/>
        <v>12.498011092200986</v>
      </c>
      <c r="R13" s="129">
        <f t="shared" si="7"/>
        <v>588652.31524997565</v>
      </c>
      <c r="S13" s="130">
        <f t="shared" si="7"/>
        <v>235479.8</v>
      </c>
      <c r="T13" s="131">
        <f t="shared" si="5"/>
        <v>40.003206289947528</v>
      </c>
    </row>
    <row r="14" spans="1:20" x14ac:dyDescent="0.25">
      <c r="A14" s="126">
        <v>4</v>
      </c>
      <c r="B14" s="25" t="s">
        <v>216</v>
      </c>
      <c r="C14" s="127">
        <v>25975.094224457433</v>
      </c>
      <c r="D14" s="64">
        <v>15091.91</v>
      </c>
      <c r="E14" s="128">
        <f t="shared" si="0"/>
        <v>58.101463923814656</v>
      </c>
      <c r="F14" s="127">
        <v>87384.719029353786</v>
      </c>
      <c r="G14" s="64">
        <v>13033.4</v>
      </c>
      <c r="H14" s="128">
        <f t="shared" si="1"/>
        <v>14.914964704094194</v>
      </c>
      <c r="I14" s="127">
        <v>26935.900757216077</v>
      </c>
      <c r="J14" s="64">
        <v>1928.96</v>
      </c>
      <c r="K14" s="128">
        <f t="shared" si="2"/>
        <v>7.1612975462988198</v>
      </c>
      <c r="L14" s="127">
        <f t="shared" si="6"/>
        <v>114320.61978656986</v>
      </c>
      <c r="M14" s="64">
        <f t="shared" si="6"/>
        <v>14962.36</v>
      </c>
      <c r="N14" s="128">
        <f t="shared" si="3"/>
        <v>13.088067601394989</v>
      </c>
      <c r="O14" s="127">
        <v>18658.377299164746</v>
      </c>
      <c r="P14" s="64">
        <v>2144.61</v>
      </c>
      <c r="Q14" s="128">
        <f t="shared" si="4"/>
        <v>11.494086359246284</v>
      </c>
      <c r="R14" s="129">
        <f t="shared" si="7"/>
        <v>158954.09131019205</v>
      </c>
      <c r="S14" s="130">
        <f t="shared" si="7"/>
        <v>32198.880000000001</v>
      </c>
      <c r="T14" s="131">
        <f t="shared" si="5"/>
        <v>20.256716725312391</v>
      </c>
    </row>
    <row r="15" spans="1:20" x14ac:dyDescent="0.25">
      <c r="A15" s="126">
        <v>5</v>
      </c>
      <c r="B15" s="25" t="s">
        <v>217</v>
      </c>
      <c r="C15" s="127">
        <v>339474.42505073472</v>
      </c>
      <c r="D15" s="64">
        <v>73799.320000000007</v>
      </c>
      <c r="E15" s="128">
        <f t="shared" si="0"/>
        <v>21.739287131562456</v>
      </c>
      <c r="F15" s="127">
        <v>443809.8407577076</v>
      </c>
      <c r="G15" s="64">
        <v>102746.22</v>
      </c>
      <c r="H15" s="128">
        <f t="shared" si="1"/>
        <v>23.150955784257388</v>
      </c>
      <c r="I15" s="127">
        <v>47591.670693073567</v>
      </c>
      <c r="J15" s="64">
        <v>16875.57</v>
      </c>
      <c r="K15" s="128">
        <f t="shared" si="2"/>
        <v>35.4590829744837</v>
      </c>
      <c r="L15" s="127">
        <f t="shared" si="6"/>
        <v>491401.51145078114</v>
      </c>
      <c r="M15" s="64">
        <f t="shared" si="6"/>
        <v>119621.79000000001</v>
      </c>
      <c r="N15" s="128">
        <f t="shared" si="3"/>
        <v>24.342983733777412</v>
      </c>
      <c r="O15" s="127">
        <v>46173.130162373505</v>
      </c>
      <c r="P15" s="64">
        <v>7255.85</v>
      </c>
      <c r="Q15" s="128">
        <f t="shared" si="4"/>
        <v>15.714442522055379</v>
      </c>
      <c r="R15" s="129">
        <f t="shared" si="7"/>
        <v>877049.06666388933</v>
      </c>
      <c r="S15" s="130">
        <f t="shared" si="7"/>
        <v>200676.96000000002</v>
      </c>
      <c r="T15" s="131">
        <f t="shared" si="5"/>
        <v>22.880927376541553</v>
      </c>
    </row>
    <row r="16" spans="1:20" x14ac:dyDescent="0.25">
      <c r="A16" s="126">
        <v>6</v>
      </c>
      <c r="B16" s="25" t="s">
        <v>218</v>
      </c>
      <c r="C16" s="127">
        <v>367888.31719621149</v>
      </c>
      <c r="D16" s="64">
        <v>134306.98000000001</v>
      </c>
      <c r="E16" s="128">
        <f t="shared" si="0"/>
        <v>36.507541479869289</v>
      </c>
      <c r="F16" s="127">
        <v>214917.71189675838</v>
      </c>
      <c r="G16" s="64">
        <v>117966.77</v>
      </c>
      <c r="H16" s="128">
        <f t="shared" si="1"/>
        <v>54.889273182225473</v>
      </c>
      <c r="I16" s="127">
        <v>24846.736171857185</v>
      </c>
      <c r="J16" s="64">
        <v>18041.670000000002</v>
      </c>
      <c r="K16" s="128">
        <f t="shared" si="2"/>
        <v>72.611830685573167</v>
      </c>
      <c r="L16" s="127">
        <f t="shared" si="6"/>
        <v>239764.44806861557</v>
      </c>
      <c r="M16" s="64">
        <f t="shared" si="6"/>
        <v>136008.44</v>
      </c>
      <c r="N16" s="128">
        <f t="shared" si="3"/>
        <v>56.725857855738987</v>
      </c>
      <c r="O16" s="127">
        <v>35195.572301212684</v>
      </c>
      <c r="P16" s="64">
        <v>5057.47</v>
      </c>
      <c r="Q16" s="128">
        <f t="shared" si="4"/>
        <v>14.369620009917391</v>
      </c>
      <c r="R16" s="129">
        <f t="shared" si="7"/>
        <v>642848.33756603976</v>
      </c>
      <c r="S16" s="130">
        <f t="shared" si="7"/>
        <v>275372.89</v>
      </c>
      <c r="T16" s="131">
        <f t="shared" si="5"/>
        <v>42.836369623762302</v>
      </c>
    </row>
    <row r="17" spans="1:20" x14ac:dyDescent="0.25">
      <c r="A17" s="126">
        <v>7</v>
      </c>
      <c r="B17" s="25" t="s">
        <v>219</v>
      </c>
      <c r="C17" s="127">
        <v>117098.3699930712</v>
      </c>
      <c r="D17" s="64">
        <v>29369</v>
      </c>
      <c r="E17" s="128">
        <f t="shared" si="0"/>
        <v>25.080622387602652</v>
      </c>
      <c r="F17" s="127">
        <v>153436.13150980524</v>
      </c>
      <c r="G17" s="64">
        <v>69665.02</v>
      </c>
      <c r="H17" s="128">
        <f t="shared" si="1"/>
        <v>45.403269304627962</v>
      </c>
      <c r="I17" s="127">
        <v>61551.779710866846</v>
      </c>
      <c r="J17" s="64">
        <v>51363.39</v>
      </c>
      <c r="K17" s="128">
        <f t="shared" si="2"/>
        <v>83.447449027914772</v>
      </c>
      <c r="L17" s="127">
        <f t="shared" si="6"/>
        <v>214987.91122067207</v>
      </c>
      <c r="M17" s="64">
        <f t="shared" si="6"/>
        <v>121028.41</v>
      </c>
      <c r="N17" s="128">
        <f t="shared" si="3"/>
        <v>56.295449038421353</v>
      </c>
      <c r="O17" s="127">
        <v>11645.341197058246</v>
      </c>
      <c r="P17" s="64">
        <v>2745.17</v>
      </c>
      <c r="Q17" s="128">
        <f t="shared" si="4"/>
        <v>23.573117812069459</v>
      </c>
      <c r="R17" s="129">
        <f t="shared" si="7"/>
        <v>343731.62241080153</v>
      </c>
      <c r="S17" s="130">
        <f t="shared" si="7"/>
        <v>153142.58000000002</v>
      </c>
      <c r="T17" s="131">
        <f t="shared" si="5"/>
        <v>44.552950620579161</v>
      </c>
    </row>
    <row r="18" spans="1:20" x14ac:dyDescent="0.25">
      <c r="A18" s="126">
        <v>8</v>
      </c>
      <c r="B18" s="25" t="s">
        <v>220</v>
      </c>
      <c r="C18" s="127">
        <v>64052.897436693514</v>
      </c>
      <c r="D18" s="64">
        <v>20556</v>
      </c>
      <c r="E18" s="128">
        <f t="shared" si="0"/>
        <v>32.092225055574509</v>
      </c>
      <c r="F18" s="127">
        <v>57419.259337999843</v>
      </c>
      <c r="G18" s="64">
        <v>19308</v>
      </c>
      <c r="H18" s="128">
        <f t="shared" si="1"/>
        <v>33.626348062664817</v>
      </c>
      <c r="I18" s="127">
        <v>21436.672468927834</v>
      </c>
      <c r="J18" s="64">
        <v>4402</v>
      </c>
      <c r="K18" s="128">
        <f t="shared" si="2"/>
        <v>20.534903476183811</v>
      </c>
      <c r="L18" s="127">
        <f t="shared" si="6"/>
        <v>78855.931806927678</v>
      </c>
      <c r="M18" s="64">
        <f t="shared" si="6"/>
        <v>23710</v>
      </c>
      <c r="N18" s="128">
        <f t="shared" si="3"/>
        <v>30.06749074762315</v>
      </c>
      <c r="O18" s="127">
        <v>33565.541829163558</v>
      </c>
      <c r="P18" s="64">
        <v>5535</v>
      </c>
      <c r="Q18" s="128">
        <f t="shared" si="4"/>
        <v>16.490125582274658</v>
      </c>
      <c r="R18" s="129">
        <f t="shared" si="7"/>
        <v>176474.37107278476</v>
      </c>
      <c r="S18" s="130">
        <f t="shared" si="7"/>
        <v>49801</v>
      </c>
      <c r="T18" s="131">
        <f t="shared" si="5"/>
        <v>28.219961741334195</v>
      </c>
    </row>
    <row r="19" spans="1:20" x14ac:dyDescent="0.25">
      <c r="A19" s="126">
        <v>9</v>
      </c>
      <c r="B19" s="25" t="s">
        <v>21</v>
      </c>
      <c r="C19" s="127">
        <v>80492.719661826792</v>
      </c>
      <c r="D19" s="64">
        <v>12084.75</v>
      </c>
      <c r="E19" s="128">
        <f t="shared" si="0"/>
        <v>15.013469604172318</v>
      </c>
      <c r="F19" s="127">
        <v>73177.139774591313</v>
      </c>
      <c r="G19" s="64">
        <v>6161.1399999999994</v>
      </c>
      <c r="H19" s="128">
        <f t="shared" si="1"/>
        <v>8.4194873139046642</v>
      </c>
      <c r="I19" s="127">
        <v>1979.8442531829319</v>
      </c>
      <c r="J19" s="64">
        <v>0</v>
      </c>
      <c r="K19" s="128">
        <f t="shared" si="2"/>
        <v>0</v>
      </c>
      <c r="L19" s="127">
        <f t="shared" si="6"/>
        <v>75156.984027774248</v>
      </c>
      <c r="M19" s="64">
        <f t="shared" si="6"/>
        <v>6161.1399999999994</v>
      </c>
      <c r="N19" s="128">
        <f t="shared" si="3"/>
        <v>8.1976945718353349</v>
      </c>
      <c r="O19" s="127">
        <v>17268.080869882233</v>
      </c>
      <c r="P19" s="64">
        <v>6614.58</v>
      </c>
      <c r="Q19" s="128">
        <f t="shared" si="4"/>
        <v>38.305241038896703</v>
      </c>
      <c r="R19" s="129">
        <f t="shared" si="7"/>
        <v>172917.78455948326</v>
      </c>
      <c r="S19" s="130">
        <f t="shared" si="7"/>
        <v>24860.47</v>
      </c>
      <c r="T19" s="131">
        <f t="shared" si="5"/>
        <v>14.377046330620818</v>
      </c>
    </row>
    <row r="20" spans="1:20" x14ac:dyDescent="0.25">
      <c r="A20" s="126">
        <v>10</v>
      </c>
      <c r="B20" s="25" t="s">
        <v>221</v>
      </c>
      <c r="C20" s="127">
        <v>1904375.1900403737</v>
      </c>
      <c r="D20" s="64">
        <v>556173.55000000005</v>
      </c>
      <c r="E20" s="128">
        <f t="shared" si="0"/>
        <v>29.205040735077464</v>
      </c>
      <c r="F20" s="127">
        <v>1277482.0774723375</v>
      </c>
      <c r="G20" s="64">
        <v>322060.41000000003</v>
      </c>
      <c r="H20" s="128">
        <f t="shared" si="1"/>
        <v>25.210561907626754</v>
      </c>
      <c r="I20" s="127">
        <v>292806.41333513288</v>
      </c>
      <c r="J20" s="64">
        <v>52651.51</v>
      </c>
      <c r="K20" s="128">
        <f t="shared" si="2"/>
        <v>17.981679226314448</v>
      </c>
      <c r="L20" s="127">
        <f t="shared" si="6"/>
        <v>1570288.4908074704</v>
      </c>
      <c r="M20" s="64">
        <f t="shared" si="6"/>
        <v>374711.92000000004</v>
      </c>
      <c r="N20" s="128">
        <f t="shared" si="3"/>
        <v>23.862616467838752</v>
      </c>
      <c r="O20" s="127">
        <v>84241.702217215905</v>
      </c>
      <c r="P20" s="64">
        <v>27530.31</v>
      </c>
      <c r="Q20" s="128">
        <f t="shared" si="4"/>
        <v>32.680144483564128</v>
      </c>
      <c r="R20" s="129">
        <f t="shared" si="7"/>
        <v>3558905.3830650598</v>
      </c>
      <c r="S20" s="130">
        <f t="shared" si="7"/>
        <v>958415.78000000014</v>
      </c>
      <c r="T20" s="131">
        <f t="shared" si="5"/>
        <v>26.930071941799625</v>
      </c>
    </row>
    <row r="21" spans="1:20" x14ac:dyDescent="0.25">
      <c r="A21" s="126">
        <v>11</v>
      </c>
      <c r="B21" s="25" t="s">
        <v>222</v>
      </c>
      <c r="C21" s="127">
        <v>271935.67517469055</v>
      </c>
      <c r="D21" s="64">
        <v>103678.99</v>
      </c>
      <c r="E21" s="128">
        <f t="shared" si="0"/>
        <v>38.126292158392594</v>
      </c>
      <c r="F21" s="127">
        <v>462834.31494240009</v>
      </c>
      <c r="G21" s="64">
        <v>224009.12</v>
      </c>
      <c r="H21" s="128">
        <f t="shared" si="1"/>
        <v>48.399419137251741</v>
      </c>
      <c r="I21" s="127">
        <v>13220.2016610884</v>
      </c>
      <c r="J21" s="64">
        <v>6209.56</v>
      </c>
      <c r="K21" s="128">
        <f t="shared" si="2"/>
        <v>46.970236605973042</v>
      </c>
      <c r="L21" s="127">
        <f t="shared" si="6"/>
        <v>476054.51660348848</v>
      </c>
      <c r="M21" s="64">
        <f t="shared" si="6"/>
        <v>230218.68</v>
      </c>
      <c r="N21" s="128">
        <f t="shared" si="3"/>
        <v>48.359730234794078</v>
      </c>
      <c r="O21" s="127">
        <v>127771.34414701123</v>
      </c>
      <c r="P21" s="64">
        <v>10910</v>
      </c>
      <c r="Q21" s="128">
        <f t="shared" si="4"/>
        <v>8.5386907939601588</v>
      </c>
      <c r="R21" s="129">
        <f t="shared" si="7"/>
        <v>875761.5359251902</v>
      </c>
      <c r="S21" s="130">
        <f t="shared" si="7"/>
        <v>344807.67</v>
      </c>
      <c r="T21" s="131">
        <f t="shared" si="5"/>
        <v>39.372324069443295</v>
      </c>
    </row>
    <row r="22" spans="1:20" x14ac:dyDescent="0.25">
      <c r="A22" s="126">
        <v>12</v>
      </c>
      <c r="B22" s="25" t="s">
        <v>223</v>
      </c>
      <c r="C22" s="127">
        <v>506792.80389793945</v>
      </c>
      <c r="D22" s="64">
        <v>158191.56</v>
      </c>
      <c r="E22" s="128">
        <f t="shared" si="0"/>
        <v>31.21424747614558</v>
      </c>
      <c r="F22" s="127">
        <v>515919.72079990897</v>
      </c>
      <c r="G22" s="64">
        <v>237268.78</v>
      </c>
      <c r="H22" s="128">
        <f t="shared" si="1"/>
        <v>45.989476741095693</v>
      </c>
      <c r="I22" s="127">
        <v>102573.4321419357</v>
      </c>
      <c r="J22" s="64">
        <v>67063.009999999995</v>
      </c>
      <c r="K22" s="128">
        <f t="shared" si="2"/>
        <v>65.38048751961594</v>
      </c>
      <c r="L22" s="127">
        <f t="shared" si="6"/>
        <v>618493.15294184466</v>
      </c>
      <c r="M22" s="64">
        <f t="shared" si="6"/>
        <v>304331.78999999998</v>
      </c>
      <c r="N22" s="128">
        <f t="shared" si="3"/>
        <v>49.205361215795953</v>
      </c>
      <c r="O22" s="127">
        <v>91183.617396523274</v>
      </c>
      <c r="P22" s="64">
        <v>4810.4399999999996</v>
      </c>
      <c r="Q22" s="128">
        <f t="shared" si="4"/>
        <v>5.2755529308309894</v>
      </c>
      <c r="R22" s="129">
        <f t="shared" si="7"/>
        <v>1216469.5742363073</v>
      </c>
      <c r="S22" s="130">
        <f t="shared" si="7"/>
        <v>467333.79</v>
      </c>
      <c r="T22" s="131">
        <f t="shared" si="5"/>
        <v>38.417219788944536</v>
      </c>
    </row>
    <row r="23" spans="1:20" x14ac:dyDescent="0.25">
      <c r="A23" s="122" t="s">
        <v>25</v>
      </c>
      <c r="B23" s="132" t="s">
        <v>26</v>
      </c>
      <c r="C23" s="133">
        <f>SUM(C11:C22)</f>
        <v>8753413.3556926046</v>
      </c>
      <c r="D23" s="133">
        <f>SUM(D11:D22)</f>
        <v>2767713.6100000003</v>
      </c>
      <c r="E23" s="134">
        <f t="shared" si="0"/>
        <v>31.618678309074415</v>
      </c>
      <c r="F23" s="133">
        <f>SUM(F11:F22)</f>
        <v>7568282.3125616936</v>
      </c>
      <c r="G23" s="133">
        <f>SUM(G11:G22)</f>
        <v>3219834.3800000004</v>
      </c>
      <c r="H23" s="134">
        <f t="shared" si="1"/>
        <v>42.543793254854926</v>
      </c>
      <c r="I23" s="133">
        <f>SUM(I11:I22)</f>
        <v>1540193.6285650358</v>
      </c>
      <c r="J23" s="133">
        <f>SUM(J11:J22)</f>
        <v>754752.56</v>
      </c>
      <c r="K23" s="134">
        <f t="shared" si="2"/>
        <v>49.003745113735228</v>
      </c>
      <c r="L23" s="133">
        <f>SUM(L11:L22)</f>
        <v>9108475.9411267322</v>
      </c>
      <c r="M23" s="133">
        <f>SUM(M11:M22)</f>
        <v>3974586.9400000009</v>
      </c>
      <c r="N23" s="134">
        <f t="shared" si="3"/>
        <v>43.636135899024382</v>
      </c>
      <c r="O23" s="133">
        <f>SUM(O11:O22)</f>
        <v>1061373.3830054773</v>
      </c>
      <c r="P23" s="133">
        <f>SUM(P11:P22)</f>
        <v>215491.84</v>
      </c>
      <c r="Q23" s="134">
        <f t="shared" si="4"/>
        <v>20.303113254055283</v>
      </c>
      <c r="R23" s="133">
        <f>SUM(R11:R22)</f>
        <v>18923262.67982481</v>
      </c>
      <c r="S23" s="135">
        <f t="shared" si="7"/>
        <v>6957792.3900000006</v>
      </c>
      <c r="T23" s="136">
        <f t="shared" si="5"/>
        <v>36.768460638757119</v>
      </c>
    </row>
    <row r="24" spans="1:20" ht="15" customHeight="1" x14ac:dyDescent="0.25">
      <c r="A24" s="116" t="s">
        <v>149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8"/>
    </row>
    <row r="25" spans="1:20" x14ac:dyDescent="0.25">
      <c r="A25" s="126">
        <v>13</v>
      </c>
      <c r="B25" s="25" t="s">
        <v>30</v>
      </c>
      <c r="C25" s="127">
        <v>6745.0888299499529</v>
      </c>
      <c r="D25" s="64">
        <v>2148.63</v>
      </c>
      <c r="E25" s="128">
        <f t="shared" ref="E25:E46" si="8">D25/C25%</f>
        <v>31.854732445620627</v>
      </c>
      <c r="F25" s="127">
        <v>358.24752486824474</v>
      </c>
      <c r="G25" s="64">
        <v>0</v>
      </c>
      <c r="H25" s="128">
        <f t="shared" ref="H25:H46" si="9">G25/F25%</f>
        <v>0</v>
      </c>
      <c r="I25" s="127">
        <v>0</v>
      </c>
      <c r="J25" s="64">
        <v>0</v>
      </c>
      <c r="K25" s="128">
        <v>0</v>
      </c>
      <c r="L25" s="127">
        <f t="shared" ref="L25:M46" si="10">F25+I25</f>
        <v>358.24752486824474</v>
      </c>
      <c r="M25" s="64">
        <f t="shared" si="10"/>
        <v>0</v>
      </c>
      <c r="N25" s="128">
        <f t="shared" ref="N25:N46" si="11">M25/L25%</f>
        <v>0</v>
      </c>
      <c r="O25" s="127">
        <v>44.62427155603131</v>
      </c>
      <c r="P25" s="64">
        <v>0</v>
      </c>
      <c r="Q25" s="128">
        <f t="shared" ref="Q25:Q46" si="12">P25/O25%</f>
        <v>0</v>
      </c>
      <c r="R25" s="129">
        <v>7147.9606263742289</v>
      </c>
      <c r="S25" s="130">
        <f t="shared" si="7"/>
        <v>2148.63</v>
      </c>
      <c r="T25" s="131">
        <f t="shared" ref="T25:T46" si="13">S25/R25%</f>
        <v>30.05934296940697</v>
      </c>
    </row>
    <row r="26" spans="1:20" x14ac:dyDescent="0.25">
      <c r="A26" s="126">
        <v>14</v>
      </c>
      <c r="B26" s="25" t="s">
        <v>34</v>
      </c>
      <c r="C26" s="127">
        <v>9601.8720797594269</v>
      </c>
      <c r="D26" s="64">
        <v>1464.14</v>
      </c>
      <c r="E26" s="128">
        <f t="shared" si="8"/>
        <v>15.248484752118088</v>
      </c>
      <c r="F26" s="127">
        <v>53823.872385598006</v>
      </c>
      <c r="G26" s="64">
        <v>11503.720000000001</v>
      </c>
      <c r="H26" s="128">
        <f t="shared" si="9"/>
        <v>21.372895501807342</v>
      </c>
      <c r="I26" s="127">
        <v>31036.168306906249</v>
      </c>
      <c r="J26" s="64">
        <v>16727.77</v>
      </c>
      <c r="K26" s="128">
        <f t="shared" si="2"/>
        <v>53.897664926239273</v>
      </c>
      <c r="L26" s="127">
        <f t="shared" si="10"/>
        <v>84860.040692504263</v>
      </c>
      <c r="M26" s="64">
        <f t="shared" si="10"/>
        <v>28231.49</v>
      </c>
      <c r="N26" s="128">
        <f t="shared" si="11"/>
        <v>33.268296561745231</v>
      </c>
      <c r="O26" s="127">
        <v>263.38694060116347</v>
      </c>
      <c r="P26" s="64">
        <v>20.95</v>
      </c>
      <c r="Q26" s="128">
        <f t="shared" si="12"/>
        <v>7.9540769759438312</v>
      </c>
      <c r="R26" s="129">
        <v>94725.299712864857</v>
      </c>
      <c r="S26" s="130">
        <f t="shared" si="7"/>
        <v>29716.58</v>
      </c>
      <c r="T26" s="131">
        <f t="shared" si="13"/>
        <v>31.371323279079714</v>
      </c>
    </row>
    <row r="27" spans="1:20" x14ac:dyDescent="0.25">
      <c r="A27" s="126">
        <v>15</v>
      </c>
      <c r="B27" s="25" t="s">
        <v>40</v>
      </c>
      <c r="C27" s="127">
        <v>1313.8279420006061</v>
      </c>
      <c r="D27" s="64">
        <v>3</v>
      </c>
      <c r="E27" s="128">
        <f t="shared" si="8"/>
        <v>0.2283404016687153</v>
      </c>
      <c r="F27" s="127">
        <v>3112.4327879415323</v>
      </c>
      <c r="G27" s="64">
        <v>671.91</v>
      </c>
      <c r="H27" s="128">
        <f t="shared" si="9"/>
        <v>21.587936054496478</v>
      </c>
      <c r="I27" s="127">
        <v>3440.5267207746174</v>
      </c>
      <c r="J27" s="64">
        <v>972</v>
      </c>
      <c r="K27" s="128">
        <v>0</v>
      </c>
      <c r="L27" s="127">
        <f t="shared" si="10"/>
        <v>6552.9595087161497</v>
      </c>
      <c r="M27" s="64">
        <f t="shared" si="10"/>
        <v>1643.9099999999999</v>
      </c>
      <c r="N27" s="128">
        <f t="shared" si="11"/>
        <v>25.086527664537229</v>
      </c>
      <c r="O27" s="127">
        <v>1053.2499489134705</v>
      </c>
      <c r="P27" s="64">
        <v>11.58</v>
      </c>
      <c r="Q27" s="128">
        <f t="shared" si="12"/>
        <v>1.0994541240610449</v>
      </c>
      <c r="R27" s="129">
        <v>8920.037399630226</v>
      </c>
      <c r="S27" s="130">
        <f t="shared" si="7"/>
        <v>1658.4899999999998</v>
      </c>
      <c r="T27" s="131">
        <f t="shared" si="13"/>
        <v>18.592859263894468</v>
      </c>
    </row>
    <row r="28" spans="1:20" x14ac:dyDescent="0.25">
      <c r="A28" s="126">
        <v>16</v>
      </c>
      <c r="B28" s="87" t="s">
        <v>46</v>
      </c>
      <c r="C28" s="127">
        <v>892.87528328810504</v>
      </c>
      <c r="D28" s="64">
        <v>368.6</v>
      </c>
      <c r="E28" s="128">
        <v>0</v>
      </c>
      <c r="F28" s="127">
        <v>1539.2462863690939</v>
      </c>
      <c r="G28" s="64">
        <v>808.75</v>
      </c>
      <c r="H28" s="128">
        <f t="shared" si="9"/>
        <v>52.541949080010376</v>
      </c>
      <c r="I28" s="127">
        <v>8558.7326794593719</v>
      </c>
      <c r="J28" s="64">
        <v>1418.93</v>
      </c>
      <c r="K28" s="128">
        <v>0</v>
      </c>
      <c r="L28" s="127">
        <f t="shared" si="10"/>
        <v>10097.978965828466</v>
      </c>
      <c r="M28" s="64">
        <f t="shared" si="10"/>
        <v>2227.6800000000003</v>
      </c>
      <c r="N28" s="128">
        <f t="shared" si="11"/>
        <v>22.060652013026207</v>
      </c>
      <c r="O28" s="127">
        <v>864.62886346625419</v>
      </c>
      <c r="P28" s="64">
        <v>341.79</v>
      </c>
      <c r="Q28" s="130">
        <f t="shared" si="12"/>
        <v>39.530255632431803</v>
      </c>
      <c r="R28" s="129">
        <v>11855.483112582826</v>
      </c>
      <c r="S28" s="130">
        <f t="shared" ref="S28:S51" si="14">D28+M28+P28</f>
        <v>2938.07</v>
      </c>
      <c r="T28" s="131">
        <f t="shared" si="13"/>
        <v>24.782372612733742</v>
      </c>
    </row>
    <row r="29" spans="1:20" x14ac:dyDescent="0.25">
      <c r="A29" s="126">
        <v>17</v>
      </c>
      <c r="B29" s="87" t="s">
        <v>31</v>
      </c>
      <c r="C29" s="127">
        <v>0</v>
      </c>
      <c r="D29" s="64">
        <v>115</v>
      </c>
      <c r="E29" s="128">
        <v>115</v>
      </c>
      <c r="F29" s="127">
        <v>46921.559014031976</v>
      </c>
      <c r="G29" s="64">
        <v>10874.84</v>
      </c>
      <c r="H29" s="128">
        <f t="shared" si="9"/>
        <v>23.176638262909933</v>
      </c>
      <c r="I29" s="127">
        <v>2511.5204620352297</v>
      </c>
      <c r="J29" s="64">
        <v>0</v>
      </c>
      <c r="K29" s="128">
        <f t="shared" si="2"/>
        <v>0</v>
      </c>
      <c r="L29" s="127">
        <f t="shared" si="10"/>
        <v>49433.079476067207</v>
      </c>
      <c r="M29" s="64">
        <f t="shared" si="10"/>
        <v>10874.84</v>
      </c>
      <c r="N29" s="128">
        <f t="shared" si="11"/>
        <v>21.999114995991707</v>
      </c>
      <c r="O29" s="127">
        <v>3477.6995769358496</v>
      </c>
      <c r="P29" s="64">
        <v>692</v>
      </c>
      <c r="Q29" s="128">
        <f t="shared" si="12"/>
        <v>19.898211006763017</v>
      </c>
      <c r="R29" s="129">
        <v>52910.779053003054</v>
      </c>
      <c r="S29" s="130">
        <f t="shared" si="14"/>
        <v>11681.84</v>
      </c>
      <c r="T29" s="131">
        <f t="shared" si="13"/>
        <v>22.078374594140424</v>
      </c>
    </row>
    <row r="30" spans="1:20" x14ac:dyDescent="0.25">
      <c r="A30" s="126">
        <v>18</v>
      </c>
      <c r="B30" s="87" t="s">
        <v>33</v>
      </c>
      <c r="C30" s="127">
        <v>0</v>
      </c>
      <c r="D30" s="64">
        <v>0</v>
      </c>
      <c r="E30" s="128">
        <v>0</v>
      </c>
      <c r="F30" s="127">
        <v>42.717500252451181</v>
      </c>
      <c r="G30" s="64">
        <v>0</v>
      </c>
      <c r="H30" s="128">
        <f t="shared" si="9"/>
        <v>0</v>
      </c>
      <c r="I30" s="127">
        <v>0</v>
      </c>
      <c r="J30" s="64">
        <v>0</v>
      </c>
      <c r="K30" s="128">
        <v>0</v>
      </c>
      <c r="L30" s="127">
        <f t="shared" si="10"/>
        <v>42.717500252451181</v>
      </c>
      <c r="M30" s="64">
        <f t="shared" si="10"/>
        <v>0</v>
      </c>
      <c r="N30" s="128">
        <f t="shared" si="11"/>
        <v>0</v>
      </c>
      <c r="O30" s="127">
        <v>107.35010778376321</v>
      </c>
      <c r="P30" s="64">
        <v>24.5</v>
      </c>
      <c r="Q30" s="128">
        <f t="shared" si="12"/>
        <v>22.822520168634281</v>
      </c>
      <c r="R30" s="129">
        <v>150.06760803621438</v>
      </c>
      <c r="S30" s="130">
        <f t="shared" si="14"/>
        <v>24.5</v>
      </c>
      <c r="T30" s="131">
        <f t="shared" si="13"/>
        <v>16.325974885991155</v>
      </c>
    </row>
    <row r="31" spans="1:20" x14ac:dyDescent="0.25">
      <c r="A31" s="126">
        <v>19</v>
      </c>
      <c r="B31" s="87" t="s">
        <v>41</v>
      </c>
      <c r="C31" s="127">
        <v>6277.6851321385657</v>
      </c>
      <c r="D31" s="64">
        <v>5504.34</v>
      </c>
      <c r="E31" s="128">
        <f t="shared" si="8"/>
        <v>87.681046184055475</v>
      </c>
      <c r="F31" s="127">
        <v>40922.418157496482</v>
      </c>
      <c r="G31" s="64">
        <v>31019.599999999999</v>
      </c>
      <c r="H31" s="128">
        <f t="shared" si="9"/>
        <v>75.800994654363038</v>
      </c>
      <c r="I31" s="127">
        <v>15749.682697906674</v>
      </c>
      <c r="J31" s="64">
        <v>12105.869999999999</v>
      </c>
      <c r="K31" s="128">
        <f t="shared" si="2"/>
        <v>76.864215185801925</v>
      </c>
      <c r="L31" s="127">
        <f t="shared" si="10"/>
        <v>56672.100855403158</v>
      </c>
      <c r="M31" s="64">
        <f t="shared" si="10"/>
        <v>43125.47</v>
      </c>
      <c r="N31" s="128">
        <f t="shared" si="11"/>
        <v>76.096473130638131</v>
      </c>
      <c r="O31" s="127">
        <v>21194.595979930022</v>
      </c>
      <c r="P31" s="64">
        <v>329.53</v>
      </c>
      <c r="Q31" s="128">
        <f t="shared" si="12"/>
        <v>1.5547831169419062</v>
      </c>
      <c r="R31" s="129">
        <v>84144.381967471738</v>
      </c>
      <c r="S31" s="130">
        <f t="shared" si="14"/>
        <v>48959.34</v>
      </c>
      <c r="T31" s="131">
        <f t="shared" si="13"/>
        <v>58.184918416688284</v>
      </c>
    </row>
    <row r="32" spans="1:20" x14ac:dyDescent="0.25">
      <c r="A32" s="126">
        <v>20</v>
      </c>
      <c r="B32" s="25" t="s">
        <v>224</v>
      </c>
      <c r="C32" s="127">
        <v>0</v>
      </c>
      <c r="D32" s="64">
        <v>0</v>
      </c>
      <c r="E32" s="128">
        <v>0</v>
      </c>
      <c r="F32" s="127">
        <v>371.76629939157471</v>
      </c>
      <c r="G32" s="64">
        <v>40</v>
      </c>
      <c r="H32" s="128">
        <f t="shared" si="9"/>
        <v>10.759447552256136</v>
      </c>
      <c r="I32" s="127">
        <v>0</v>
      </c>
      <c r="J32" s="64">
        <v>0</v>
      </c>
      <c r="K32" s="128">
        <v>0</v>
      </c>
      <c r="L32" s="127">
        <f t="shared" si="10"/>
        <v>371.76629939157471</v>
      </c>
      <c r="M32" s="64">
        <f t="shared" si="10"/>
        <v>40</v>
      </c>
      <c r="N32" s="128">
        <f t="shared" si="11"/>
        <v>10.759447552256136</v>
      </c>
      <c r="O32" s="127">
        <v>0</v>
      </c>
      <c r="P32" s="64">
        <v>0</v>
      </c>
      <c r="Q32" s="128">
        <v>0</v>
      </c>
      <c r="R32" s="129">
        <v>371.76629939157471</v>
      </c>
      <c r="S32" s="130">
        <f t="shared" si="14"/>
        <v>40</v>
      </c>
      <c r="T32" s="131">
        <f t="shared" si="13"/>
        <v>10.759447552256136</v>
      </c>
    </row>
    <row r="33" spans="1:20" x14ac:dyDescent="0.25">
      <c r="A33" s="126">
        <v>21</v>
      </c>
      <c r="B33" s="87" t="s">
        <v>44</v>
      </c>
      <c r="C33" s="127">
        <v>29868.603029875048</v>
      </c>
      <c r="D33" s="64">
        <v>6296.1</v>
      </c>
      <c r="E33" s="130">
        <f t="shared" si="8"/>
        <v>21.079325315959846</v>
      </c>
      <c r="F33" s="127">
        <v>50707.574148295425</v>
      </c>
      <c r="G33" s="64">
        <v>14170.490000000002</v>
      </c>
      <c r="H33" s="130">
        <f t="shared" si="9"/>
        <v>27.945509596964921</v>
      </c>
      <c r="I33" s="127">
        <v>1216.68921363346</v>
      </c>
      <c r="J33" s="64">
        <v>3362.26</v>
      </c>
      <c r="K33" s="128">
        <v>0</v>
      </c>
      <c r="L33" s="127">
        <f t="shared" si="10"/>
        <v>51924.263361928883</v>
      </c>
      <c r="M33" s="64">
        <f t="shared" si="10"/>
        <v>17532.75</v>
      </c>
      <c r="N33" s="130">
        <f t="shared" si="11"/>
        <v>33.766006226782785</v>
      </c>
      <c r="O33" s="127">
        <v>0</v>
      </c>
      <c r="P33" s="64">
        <v>0</v>
      </c>
      <c r="Q33" s="128">
        <v>0</v>
      </c>
      <c r="R33" s="129">
        <v>81792.866391803924</v>
      </c>
      <c r="S33" s="130">
        <f t="shared" si="14"/>
        <v>23828.85</v>
      </c>
      <c r="T33" s="137">
        <f t="shared" si="13"/>
        <v>29.133164114649215</v>
      </c>
    </row>
    <row r="34" spans="1:20" x14ac:dyDescent="0.25">
      <c r="A34" s="126">
        <v>22</v>
      </c>
      <c r="B34" s="87" t="s">
        <v>47</v>
      </c>
      <c r="C34" s="127">
        <v>0</v>
      </c>
      <c r="D34" s="64">
        <v>0</v>
      </c>
      <c r="E34" s="128">
        <v>0</v>
      </c>
      <c r="F34" s="127">
        <v>3771.208661626586</v>
      </c>
      <c r="G34" s="64">
        <v>2355.3000000000002</v>
      </c>
      <c r="H34" s="128">
        <f t="shared" si="9"/>
        <v>62.454778065346289</v>
      </c>
      <c r="I34" s="127">
        <v>0</v>
      </c>
      <c r="J34" s="64">
        <v>0</v>
      </c>
      <c r="K34" s="128">
        <v>0</v>
      </c>
      <c r="L34" s="127">
        <f t="shared" si="10"/>
        <v>3771.208661626586</v>
      </c>
      <c r="M34" s="64">
        <f t="shared" si="10"/>
        <v>2355.3000000000002</v>
      </c>
      <c r="N34" s="128">
        <f t="shared" si="11"/>
        <v>62.454778065346289</v>
      </c>
      <c r="O34" s="127">
        <v>155.21991264349023</v>
      </c>
      <c r="P34" s="64">
        <v>60.7</v>
      </c>
      <c r="Q34" s="128">
        <f t="shared" si="12"/>
        <v>39.105807345360397</v>
      </c>
      <c r="R34" s="129">
        <v>3926.4285742700763</v>
      </c>
      <c r="S34" s="130">
        <f t="shared" si="14"/>
        <v>2416</v>
      </c>
      <c r="T34" s="131">
        <f t="shared" si="13"/>
        <v>61.531744543427351</v>
      </c>
    </row>
    <row r="35" spans="1:20" x14ac:dyDescent="0.25">
      <c r="A35" s="126">
        <v>23</v>
      </c>
      <c r="B35" s="25" t="s">
        <v>225</v>
      </c>
      <c r="C35" s="127">
        <v>141113.33739706673</v>
      </c>
      <c r="D35" s="64">
        <v>26129.58</v>
      </c>
      <c r="E35" s="128">
        <f t="shared" si="8"/>
        <v>18.51673306150801</v>
      </c>
      <c r="F35" s="127">
        <v>68788.037866923754</v>
      </c>
      <c r="G35" s="64">
        <v>15573.09</v>
      </c>
      <c r="H35" s="128">
        <f t="shared" si="9"/>
        <v>22.639241477024616</v>
      </c>
      <c r="I35" s="127">
        <v>10122.486852523867</v>
      </c>
      <c r="J35" s="64">
        <v>38490.42</v>
      </c>
      <c r="K35" s="128">
        <v>0</v>
      </c>
      <c r="L35" s="127">
        <f t="shared" si="10"/>
        <v>78910.524719447625</v>
      </c>
      <c r="M35" s="64">
        <f t="shared" si="10"/>
        <v>54063.509999999995</v>
      </c>
      <c r="N35" s="128">
        <f t="shared" si="11"/>
        <v>68.512419847939441</v>
      </c>
      <c r="O35" s="127">
        <v>3665.6824687322242</v>
      </c>
      <c r="P35" s="64">
        <v>581.11</v>
      </c>
      <c r="Q35" s="128">
        <f t="shared" si="12"/>
        <v>15.852709692036605</v>
      </c>
      <c r="R35" s="129">
        <v>223689.54458524659</v>
      </c>
      <c r="S35" s="130">
        <f t="shared" si="14"/>
        <v>80774.2</v>
      </c>
      <c r="T35" s="131">
        <f t="shared" si="13"/>
        <v>36.109957731715753</v>
      </c>
    </row>
    <row r="36" spans="1:20" x14ac:dyDescent="0.25">
      <c r="A36" s="126">
        <v>24</v>
      </c>
      <c r="B36" s="25" t="s">
        <v>193</v>
      </c>
      <c r="C36" s="127">
        <v>9.0162629250943418</v>
      </c>
      <c r="D36" s="64">
        <v>0.6</v>
      </c>
      <c r="E36" s="128">
        <f t="shared" si="8"/>
        <v>6.6546417843479411</v>
      </c>
      <c r="F36" s="127">
        <v>188.56707961403026</v>
      </c>
      <c r="G36" s="64">
        <v>32.94</v>
      </c>
      <c r="H36" s="128">
        <f t="shared" si="9"/>
        <v>17.468584690086651</v>
      </c>
      <c r="I36" s="127">
        <v>0</v>
      </c>
      <c r="J36" s="64">
        <v>0</v>
      </c>
      <c r="K36" s="128">
        <v>0</v>
      </c>
      <c r="L36" s="127">
        <f t="shared" si="10"/>
        <v>188.56707961403026</v>
      </c>
      <c r="M36" s="64">
        <f t="shared" si="10"/>
        <v>32.94</v>
      </c>
      <c r="N36" s="128">
        <f t="shared" si="11"/>
        <v>17.468584690086651</v>
      </c>
      <c r="O36" s="127">
        <v>1199.0941133728115</v>
      </c>
      <c r="P36" s="64">
        <v>57.6</v>
      </c>
      <c r="Q36" s="128">
        <f t="shared" si="12"/>
        <v>4.8036262840105799</v>
      </c>
      <c r="R36" s="129">
        <v>1396.6774559119362</v>
      </c>
      <c r="S36" s="130">
        <f t="shared" si="14"/>
        <v>91.14</v>
      </c>
      <c r="T36" s="131">
        <f t="shared" si="13"/>
        <v>6.5254865834783393</v>
      </c>
    </row>
    <row r="37" spans="1:20" x14ac:dyDescent="0.25">
      <c r="A37" s="126">
        <v>25</v>
      </c>
      <c r="B37" s="87" t="s">
        <v>38</v>
      </c>
      <c r="C37" s="127">
        <v>124286.16153956226</v>
      </c>
      <c r="D37" s="64">
        <v>99786.98</v>
      </c>
      <c r="E37" s="128">
        <f t="shared" si="8"/>
        <v>80.288085788405496</v>
      </c>
      <c r="F37" s="127">
        <v>327615.27352975553</v>
      </c>
      <c r="G37" s="64">
        <v>246740.58</v>
      </c>
      <c r="H37" s="128">
        <f t="shared" si="9"/>
        <v>75.314126030082619</v>
      </c>
      <c r="I37" s="127">
        <v>7703.2640779915937</v>
      </c>
      <c r="J37" s="64">
        <v>5641.57</v>
      </c>
      <c r="K37" s="128">
        <f t="shared" si="2"/>
        <v>73.236097618905447</v>
      </c>
      <c r="L37" s="127">
        <f t="shared" si="10"/>
        <v>335318.53760774713</v>
      </c>
      <c r="M37" s="64">
        <f t="shared" si="10"/>
        <v>252382.15</v>
      </c>
      <c r="N37" s="128">
        <f t="shared" si="11"/>
        <v>75.266387537224247</v>
      </c>
      <c r="O37" s="127">
        <v>14178.878095559359</v>
      </c>
      <c r="P37" s="64">
        <v>13120.78</v>
      </c>
      <c r="Q37" s="128">
        <f t="shared" si="12"/>
        <v>92.537504812240826</v>
      </c>
      <c r="R37" s="129">
        <v>473783.57724286878</v>
      </c>
      <c r="S37" s="130">
        <f t="shared" si="14"/>
        <v>365289.91000000003</v>
      </c>
      <c r="T37" s="131">
        <f t="shared" si="13"/>
        <v>77.100585065815139</v>
      </c>
    </row>
    <row r="38" spans="1:20" x14ac:dyDescent="0.25">
      <c r="A38" s="126">
        <v>26</v>
      </c>
      <c r="B38" s="21" t="s">
        <v>36</v>
      </c>
      <c r="C38" s="127">
        <v>1087947.0415901206</v>
      </c>
      <c r="D38" s="64">
        <v>410654.08</v>
      </c>
      <c r="E38" s="128">
        <f t="shared" si="8"/>
        <v>37.745778452579508</v>
      </c>
      <c r="F38" s="127">
        <v>4167165.479141199</v>
      </c>
      <c r="G38" s="64">
        <v>2504123.92</v>
      </c>
      <c r="H38" s="128">
        <f t="shared" si="9"/>
        <v>60.091780192901503</v>
      </c>
      <c r="I38" s="127">
        <v>510887.61887593567</v>
      </c>
      <c r="J38" s="64">
        <v>313600.12</v>
      </c>
      <c r="K38" s="128">
        <f t="shared" si="2"/>
        <v>61.38338617208786</v>
      </c>
      <c r="L38" s="127">
        <f t="shared" si="10"/>
        <v>4678053.0980171347</v>
      </c>
      <c r="M38" s="64">
        <f t="shared" si="10"/>
        <v>2817724.04</v>
      </c>
      <c r="N38" s="128">
        <f t="shared" si="11"/>
        <v>60.23283577508635</v>
      </c>
      <c r="O38" s="127">
        <v>34688.275839648566</v>
      </c>
      <c r="P38" s="64">
        <v>5552.09</v>
      </c>
      <c r="Q38" s="128">
        <f t="shared" si="12"/>
        <v>16.005667233693934</v>
      </c>
      <c r="R38" s="129">
        <v>5800688.4154469036</v>
      </c>
      <c r="S38" s="130">
        <f t="shared" si="14"/>
        <v>3233930.21</v>
      </c>
      <c r="T38" s="131">
        <f t="shared" si="13"/>
        <v>55.750800222060327</v>
      </c>
    </row>
    <row r="39" spans="1:20" x14ac:dyDescent="0.25">
      <c r="A39" s="126">
        <v>27</v>
      </c>
      <c r="B39" s="87" t="s">
        <v>37</v>
      </c>
      <c r="C39" s="127">
        <v>68434.692737871141</v>
      </c>
      <c r="D39" s="64">
        <v>38862.129999999997</v>
      </c>
      <c r="E39" s="128">
        <f t="shared" si="8"/>
        <v>56.787176861969087</v>
      </c>
      <c r="F39" s="127">
        <v>111005.01048648711</v>
      </c>
      <c r="G39" s="64">
        <v>84552.67</v>
      </c>
      <c r="H39" s="128">
        <f t="shared" si="9"/>
        <v>76.170138293255491</v>
      </c>
      <c r="I39" s="127">
        <v>11755.759971240705</v>
      </c>
      <c r="J39" s="64">
        <v>9708.85</v>
      </c>
      <c r="K39" s="128">
        <f t="shared" si="2"/>
        <v>82.588025136203314</v>
      </c>
      <c r="L39" s="127">
        <f t="shared" si="10"/>
        <v>122760.77045772782</v>
      </c>
      <c r="M39" s="64">
        <f t="shared" si="10"/>
        <v>94261.52</v>
      </c>
      <c r="N39" s="128">
        <f t="shared" si="11"/>
        <v>76.784724996865819</v>
      </c>
      <c r="O39" s="127">
        <v>40381.265421091302</v>
      </c>
      <c r="P39" s="64">
        <v>2796.07</v>
      </c>
      <c r="Q39" s="128">
        <f t="shared" si="12"/>
        <v>6.9241762754160776</v>
      </c>
      <c r="R39" s="129">
        <v>231576.72861669026</v>
      </c>
      <c r="S39" s="130">
        <f t="shared" si="14"/>
        <v>135919.72</v>
      </c>
      <c r="T39" s="131">
        <f t="shared" si="13"/>
        <v>58.693168701323458</v>
      </c>
    </row>
    <row r="40" spans="1:20" x14ac:dyDescent="0.25">
      <c r="A40" s="126">
        <v>28</v>
      </c>
      <c r="B40" s="25" t="s">
        <v>196</v>
      </c>
      <c r="C40" s="127">
        <v>72684.675024048513</v>
      </c>
      <c r="D40" s="64">
        <v>27692.49</v>
      </c>
      <c r="E40" s="128">
        <f t="shared" si="8"/>
        <v>38.099489322663466</v>
      </c>
      <c r="F40" s="127">
        <v>100822.70243523238</v>
      </c>
      <c r="G40" s="64">
        <v>12140.99</v>
      </c>
      <c r="H40" s="128">
        <f t="shared" si="9"/>
        <v>12.041920824131118</v>
      </c>
      <c r="I40" s="127">
        <v>30309.477274993733</v>
      </c>
      <c r="J40" s="64">
        <v>371.06</v>
      </c>
      <c r="K40" s="128">
        <f t="shared" si="2"/>
        <v>1.2242375433710833</v>
      </c>
      <c r="L40" s="127">
        <f t="shared" si="10"/>
        <v>131132.1797102261</v>
      </c>
      <c r="M40" s="64">
        <f t="shared" si="10"/>
        <v>12512.05</v>
      </c>
      <c r="N40" s="128">
        <f t="shared" si="11"/>
        <v>9.5415557246504523</v>
      </c>
      <c r="O40" s="127">
        <v>33458.903064988051</v>
      </c>
      <c r="P40" s="64">
        <v>2047.53</v>
      </c>
      <c r="Q40" s="128">
        <f t="shared" si="12"/>
        <v>6.11953714090098</v>
      </c>
      <c r="R40" s="129">
        <v>237275.75779926268</v>
      </c>
      <c r="S40" s="130">
        <f t="shared" si="14"/>
        <v>42252.07</v>
      </c>
      <c r="T40" s="131">
        <f t="shared" si="13"/>
        <v>17.807158384779289</v>
      </c>
    </row>
    <row r="41" spans="1:20" x14ac:dyDescent="0.25">
      <c r="A41" s="126">
        <v>29</v>
      </c>
      <c r="B41" s="87" t="s">
        <v>35</v>
      </c>
      <c r="C41" s="127">
        <v>1450260.0002611235</v>
      </c>
      <c r="D41" s="64">
        <v>467950.49</v>
      </c>
      <c r="E41" s="128">
        <f t="shared" si="8"/>
        <v>32.266661834136229</v>
      </c>
      <c r="F41" s="127">
        <v>3641594.1521379733</v>
      </c>
      <c r="G41" s="64">
        <v>2065646.42</v>
      </c>
      <c r="H41" s="128">
        <f t="shared" si="9"/>
        <v>56.723685663523561</v>
      </c>
      <c r="I41" s="127">
        <v>1108395.6763236946</v>
      </c>
      <c r="J41" s="64">
        <v>562278.17000000004</v>
      </c>
      <c r="K41" s="128">
        <f t="shared" si="2"/>
        <v>50.729011490278758</v>
      </c>
      <c r="L41" s="127">
        <f t="shared" si="10"/>
        <v>4749989.8284616675</v>
      </c>
      <c r="M41" s="64">
        <f t="shared" si="10"/>
        <v>2627924.59</v>
      </c>
      <c r="N41" s="128">
        <f t="shared" si="11"/>
        <v>55.324846681852364</v>
      </c>
      <c r="O41" s="127">
        <v>294334.38484013517</v>
      </c>
      <c r="P41" s="64">
        <v>28536.33</v>
      </c>
      <c r="Q41" s="128">
        <f t="shared" si="12"/>
        <v>9.6952077194444097</v>
      </c>
      <c r="R41" s="129">
        <v>6494584.2135629263</v>
      </c>
      <c r="S41" s="130">
        <f t="shared" si="14"/>
        <v>3124411.41</v>
      </c>
      <c r="T41" s="131">
        <f t="shared" si="13"/>
        <v>48.107951290787085</v>
      </c>
    </row>
    <row r="42" spans="1:20" x14ac:dyDescent="0.25">
      <c r="A42" s="126">
        <v>30</v>
      </c>
      <c r="B42" s="25" t="s">
        <v>198</v>
      </c>
      <c r="C42" s="127">
        <v>195780.09121149115</v>
      </c>
      <c r="D42" s="64">
        <v>62923.7</v>
      </c>
      <c r="E42" s="128">
        <f t="shared" si="8"/>
        <v>32.139989112594073</v>
      </c>
      <c r="F42" s="127">
        <v>927107.24627173273</v>
      </c>
      <c r="G42" s="64">
        <v>171529.1</v>
      </c>
      <c r="H42" s="128">
        <f t="shared" si="9"/>
        <v>18.501538057197457</v>
      </c>
      <c r="I42" s="127">
        <v>103092.29983060516</v>
      </c>
      <c r="J42" s="64">
        <v>31921.69</v>
      </c>
      <c r="K42" s="128">
        <f t="shared" si="2"/>
        <v>30.964184572903825</v>
      </c>
      <c r="L42" s="127">
        <f t="shared" si="10"/>
        <v>1030199.5461023379</v>
      </c>
      <c r="M42" s="64">
        <f t="shared" si="10"/>
        <v>203450.79</v>
      </c>
      <c r="N42" s="128">
        <f t="shared" si="11"/>
        <v>19.748677891553804</v>
      </c>
      <c r="O42" s="127">
        <v>8615.2040082569783</v>
      </c>
      <c r="P42" s="64">
        <v>1435.63</v>
      </c>
      <c r="Q42" s="128">
        <f t="shared" si="12"/>
        <v>16.663911831038064</v>
      </c>
      <c r="R42" s="129">
        <v>1234594.8413220861</v>
      </c>
      <c r="S42" s="130">
        <f t="shared" si="14"/>
        <v>267810.12</v>
      </c>
      <c r="T42" s="131">
        <f t="shared" si="13"/>
        <v>21.69214636545955</v>
      </c>
    </row>
    <row r="43" spans="1:20" x14ac:dyDescent="0.25">
      <c r="A43" s="126">
        <v>31</v>
      </c>
      <c r="B43" s="87" t="s">
        <v>43</v>
      </c>
      <c r="C43" s="127">
        <v>587074.24690555828</v>
      </c>
      <c r="D43" s="64">
        <v>179195.94</v>
      </c>
      <c r="E43" s="128">
        <f t="shared" si="8"/>
        <v>30.523556593486031</v>
      </c>
      <c r="F43" s="127">
        <v>1035106.7375880354</v>
      </c>
      <c r="G43" s="64">
        <v>282837.24</v>
      </c>
      <c r="H43" s="128">
        <f t="shared" si="9"/>
        <v>27.324451646315829</v>
      </c>
      <c r="I43" s="127">
        <v>269157.56985818426</v>
      </c>
      <c r="J43" s="64">
        <v>77661.78</v>
      </c>
      <c r="K43" s="128">
        <f t="shared" si="2"/>
        <v>28.853648827680757</v>
      </c>
      <c r="L43" s="127">
        <f t="shared" si="10"/>
        <v>1304264.3074462197</v>
      </c>
      <c r="M43" s="64">
        <f t="shared" si="10"/>
        <v>360499.02</v>
      </c>
      <c r="N43" s="128">
        <f t="shared" si="11"/>
        <v>27.640028017470293</v>
      </c>
      <c r="O43" s="127">
        <v>5670.1867536168866</v>
      </c>
      <c r="P43" s="64">
        <v>364.65</v>
      </c>
      <c r="Q43" s="128">
        <f t="shared" si="12"/>
        <v>6.4310051122636809</v>
      </c>
      <c r="R43" s="129">
        <v>1897008.7411053949</v>
      </c>
      <c r="S43" s="130">
        <f t="shared" si="14"/>
        <v>540059.61</v>
      </c>
      <c r="T43" s="131">
        <f t="shared" si="13"/>
        <v>28.469010094561032</v>
      </c>
    </row>
    <row r="44" spans="1:20" x14ac:dyDescent="0.25">
      <c r="A44" s="126">
        <v>32</v>
      </c>
      <c r="B44" s="87" t="s">
        <v>28</v>
      </c>
      <c r="C44" s="127">
        <v>545817.78799515159</v>
      </c>
      <c r="D44" s="64">
        <v>302389.90000000002</v>
      </c>
      <c r="E44" s="128">
        <f t="shared" si="8"/>
        <v>55.401254164088563</v>
      </c>
      <c r="F44" s="127">
        <v>1575147.8932285693</v>
      </c>
      <c r="G44" s="64">
        <v>672539.81</v>
      </c>
      <c r="H44" s="128">
        <f t="shared" si="9"/>
        <v>42.696931055883269</v>
      </c>
      <c r="I44" s="127">
        <v>385677.38840161311</v>
      </c>
      <c r="J44" s="64">
        <v>170385.64</v>
      </c>
      <c r="K44" s="128">
        <f t="shared" si="2"/>
        <v>44.178280895890701</v>
      </c>
      <c r="L44" s="127">
        <f t="shared" si="10"/>
        <v>1960825.2816301824</v>
      </c>
      <c r="M44" s="64">
        <f t="shared" si="10"/>
        <v>842925.45000000007</v>
      </c>
      <c r="N44" s="128">
        <f t="shared" si="11"/>
        <v>42.988299768310426</v>
      </c>
      <c r="O44" s="127">
        <v>35014.764943405979</v>
      </c>
      <c r="P44" s="64">
        <v>3236.33</v>
      </c>
      <c r="Q44" s="128">
        <f t="shared" si="12"/>
        <v>9.2427580343059521</v>
      </c>
      <c r="R44" s="129">
        <v>2541657.8345687399</v>
      </c>
      <c r="S44" s="130">
        <f t="shared" si="14"/>
        <v>1148551.6800000002</v>
      </c>
      <c r="T44" s="131">
        <f t="shared" si="13"/>
        <v>45.189075585970158</v>
      </c>
    </row>
    <row r="45" spans="1:20" x14ac:dyDescent="0.25">
      <c r="A45" s="126">
        <v>33</v>
      </c>
      <c r="B45" s="25" t="s">
        <v>200</v>
      </c>
      <c r="C45" s="127">
        <v>246827.10471174432</v>
      </c>
      <c r="D45" s="64">
        <v>94595.1</v>
      </c>
      <c r="E45" s="128">
        <f t="shared" si="8"/>
        <v>38.32443771135766</v>
      </c>
      <c r="F45" s="127">
        <v>418840.81172902836</v>
      </c>
      <c r="G45" s="64">
        <v>185163.53000000003</v>
      </c>
      <c r="H45" s="128">
        <f t="shared" si="9"/>
        <v>44.208569178256852</v>
      </c>
      <c r="I45" s="127">
        <v>109206.1023968045</v>
      </c>
      <c r="J45" s="64">
        <v>81630.28</v>
      </c>
      <c r="K45" s="128">
        <f t="shared" si="2"/>
        <v>74.748826492674638</v>
      </c>
      <c r="L45" s="127">
        <f t="shared" si="10"/>
        <v>528046.91412583285</v>
      </c>
      <c r="M45" s="64">
        <f t="shared" si="10"/>
        <v>266793.81000000006</v>
      </c>
      <c r="N45" s="128">
        <f t="shared" si="11"/>
        <v>50.524641440556444</v>
      </c>
      <c r="O45" s="127">
        <v>6267.6528277069247</v>
      </c>
      <c r="P45" s="64">
        <v>868.1</v>
      </c>
      <c r="Q45" s="128">
        <f t="shared" si="12"/>
        <v>13.850479978126069</v>
      </c>
      <c r="R45" s="129">
        <v>781141.67166528408</v>
      </c>
      <c r="S45" s="130">
        <f t="shared" si="14"/>
        <v>362257.01</v>
      </c>
      <c r="T45" s="131">
        <f t="shared" si="13"/>
        <v>46.375327695387071</v>
      </c>
    </row>
    <row r="46" spans="1:20" x14ac:dyDescent="0.25">
      <c r="A46" s="126">
        <v>34</v>
      </c>
      <c r="B46" s="25" t="s">
        <v>201</v>
      </c>
      <c r="C46" s="127">
        <v>70593.016033712687</v>
      </c>
      <c r="D46" s="64">
        <v>22388.400000000001</v>
      </c>
      <c r="E46" s="128">
        <f t="shared" si="8"/>
        <v>31.714752050412617</v>
      </c>
      <c r="F46" s="127">
        <v>24022.932612525779</v>
      </c>
      <c r="G46" s="64">
        <v>4448.25</v>
      </c>
      <c r="H46" s="128">
        <f t="shared" si="9"/>
        <v>18.516681837922825</v>
      </c>
      <c r="I46" s="127">
        <v>398.38694790228902</v>
      </c>
      <c r="J46" s="64">
        <v>0</v>
      </c>
      <c r="K46" s="128">
        <f t="shared" si="2"/>
        <v>0</v>
      </c>
      <c r="L46" s="127">
        <f t="shared" si="10"/>
        <v>24421.31956042807</v>
      </c>
      <c r="M46" s="64">
        <f t="shared" si="10"/>
        <v>4448.25</v>
      </c>
      <c r="N46" s="128">
        <f t="shared" si="11"/>
        <v>18.214617719543195</v>
      </c>
      <c r="O46" s="127">
        <v>128919.37724920665</v>
      </c>
      <c r="P46" s="64">
        <v>4856.7299999999996</v>
      </c>
      <c r="Q46" s="128">
        <f t="shared" si="12"/>
        <v>3.7672614494652215</v>
      </c>
      <c r="R46" s="129">
        <v>223933.7128433474</v>
      </c>
      <c r="S46" s="130">
        <f t="shared" si="14"/>
        <v>31693.38</v>
      </c>
      <c r="T46" s="131">
        <f t="shared" si="13"/>
        <v>14.153018586429223</v>
      </c>
    </row>
    <row r="47" spans="1:20" x14ac:dyDescent="0.25">
      <c r="A47" s="122" t="s">
        <v>50</v>
      </c>
      <c r="B47" s="132" t="s">
        <v>26</v>
      </c>
      <c r="C47" s="138">
        <f>SUM(C25:C46)</f>
        <v>4645527.1239673877</v>
      </c>
      <c r="D47" s="138">
        <f t="shared" ref="D47:S47" si="15">SUM(D25:D46)</f>
        <v>1748469.2000000002</v>
      </c>
      <c r="E47" s="139">
        <f>+D47/C47%</f>
        <v>37.637692200293664</v>
      </c>
      <c r="F47" s="138">
        <f t="shared" si="15"/>
        <v>12598975.886872949</v>
      </c>
      <c r="G47" s="138">
        <f>SUM(G25:G46)</f>
        <v>6316773.1499999994</v>
      </c>
      <c r="H47" s="139">
        <f>+G47/F47%</f>
        <v>50.137195330150085</v>
      </c>
      <c r="I47" s="138">
        <f t="shared" si="15"/>
        <v>2609219.3508922048</v>
      </c>
      <c r="J47" s="138">
        <f>SUM(J25:J46)</f>
        <v>1326276.4099999999</v>
      </c>
      <c r="K47" s="139">
        <f>+J47/I47%</f>
        <v>50.830391455838644</v>
      </c>
      <c r="L47" s="138">
        <f t="shared" si="15"/>
        <v>15208195.237765152</v>
      </c>
      <c r="M47" s="138">
        <f t="shared" si="15"/>
        <v>7643049.5600000005</v>
      </c>
      <c r="N47" s="139">
        <f>+M47/L47%</f>
        <v>50.256124678230712</v>
      </c>
      <c r="O47" s="138">
        <f t="shared" si="15"/>
        <v>633554.42522755102</v>
      </c>
      <c r="P47" s="138">
        <f t="shared" si="15"/>
        <v>64934</v>
      </c>
      <c r="Q47" s="139">
        <f>+P47/O47%</f>
        <v>10.249158937952005</v>
      </c>
      <c r="R47" s="138">
        <f t="shared" si="15"/>
        <v>20487276.786960091</v>
      </c>
      <c r="S47" s="138">
        <f t="shared" si="15"/>
        <v>9456452.7600000016</v>
      </c>
      <c r="T47" s="139">
        <f>+S47/R47%</f>
        <v>46.157685368994095</v>
      </c>
    </row>
    <row r="48" spans="1:20" x14ac:dyDescent="0.25">
      <c r="A48" s="122" t="s">
        <v>51</v>
      </c>
      <c r="B48" s="132" t="s">
        <v>81</v>
      </c>
      <c r="C48" s="140">
        <f>+C47+C23</f>
        <v>13398940.479659993</v>
      </c>
      <c r="D48" s="140">
        <f t="shared" ref="D48:S48" si="16">+D47+D23</f>
        <v>4516182.8100000005</v>
      </c>
      <c r="E48" s="139">
        <f>+D48/C48%</f>
        <v>33.705521842236003</v>
      </c>
      <c r="F48" s="140">
        <f t="shared" si="16"/>
        <v>20167258.199434642</v>
      </c>
      <c r="G48" s="140">
        <f t="shared" si="16"/>
        <v>9536607.5299999993</v>
      </c>
      <c r="H48" s="139">
        <f>+G48/F48%</f>
        <v>47.287575909884183</v>
      </c>
      <c r="I48" s="140">
        <f t="shared" si="16"/>
        <v>4149412.9794572406</v>
      </c>
      <c r="J48" s="140">
        <f t="shared" si="16"/>
        <v>2081028.97</v>
      </c>
      <c r="K48" s="139">
        <f>+J48/I48%</f>
        <v>50.152370475117344</v>
      </c>
      <c r="L48" s="140">
        <f t="shared" si="16"/>
        <v>24316671.178891882</v>
      </c>
      <c r="M48" s="140">
        <f t="shared" si="16"/>
        <v>11617636.500000002</v>
      </c>
      <c r="N48" s="139">
        <f>+M48/L48%</f>
        <v>47.776426364167421</v>
      </c>
      <c r="O48" s="140">
        <f t="shared" si="16"/>
        <v>1694927.8082330283</v>
      </c>
      <c r="P48" s="140">
        <f t="shared" si="16"/>
        <v>280425.83999999997</v>
      </c>
      <c r="Q48" s="139">
        <f>+P48/O48%</f>
        <v>16.545002013527967</v>
      </c>
      <c r="R48" s="140">
        <f t="shared" si="16"/>
        <v>39410539.466784902</v>
      </c>
      <c r="S48" s="140">
        <f t="shared" si="16"/>
        <v>16414245.150000002</v>
      </c>
      <c r="T48" s="139">
        <f>+S48/R48%</f>
        <v>41.649379511371279</v>
      </c>
    </row>
    <row r="49" spans="1:20" ht="15" customHeight="1" x14ac:dyDescent="0.25">
      <c r="A49" s="116" t="s">
        <v>53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8"/>
    </row>
    <row r="50" spans="1:20" x14ac:dyDescent="0.25">
      <c r="A50" s="126">
        <v>35</v>
      </c>
      <c r="B50" s="25" t="s">
        <v>54</v>
      </c>
      <c r="C50" s="141">
        <v>3308059.5161428181</v>
      </c>
      <c r="D50" s="64">
        <v>1091104.6299999999</v>
      </c>
      <c r="E50" s="128">
        <f>D50/C50%</f>
        <v>32.98322248059862</v>
      </c>
      <c r="F50" s="130">
        <v>1485054.1621983876</v>
      </c>
      <c r="G50" s="64">
        <v>401968.26999999996</v>
      </c>
      <c r="H50" s="128">
        <f>G50/F50%</f>
        <v>27.067583138176563</v>
      </c>
      <c r="I50" s="141">
        <v>1099.3181466397129</v>
      </c>
      <c r="J50" s="64">
        <v>0</v>
      </c>
      <c r="K50" s="128">
        <f>J50/I50%</f>
        <v>0</v>
      </c>
      <c r="L50" s="127">
        <f t="shared" ref="L50" si="17">F50+I50</f>
        <v>1486153.4803450273</v>
      </c>
      <c r="M50" s="64">
        <f>G50+J50</f>
        <v>401968.26999999996</v>
      </c>
      <c r="N50" s="128">
        <f>M50/L50%</f>
        <v>27.047561057198379</v>
      </c>
      <c r="O50" s="141">
        <v>61287.601138783968</v>
      </c>
      <c r="P50" s="64">
        <v>18996.439999999999</v>
      </c>
      <c r="Q50" s="128">
        <f>P50/O50%</f>
        <v>30.995567858795976</v>
      </c>
      <c r="R50" s="129">
        <f>C50+L50+O50</f>
        <v>4855500.5976266293</v>
      </c>
      <c r="S50" s="130">
        <f t="shared" ref="S50" si="18">D50+M50+P50</f>
        <v>1512069.3399999999</v>
      </c>
      <c r="T50" s="131">
        <f>S50/R50%</f>
        <v>31.141368631261212</v>
      </c>
    </row>
    <row r="51" spans="1:20" x14ac:dyDescent="0.25">
      <c r="A51" s="122" t="s">
        <v>55</v>
      </c>
      <c r="B51" s="132" t="s">
        <v>26</v>
      </c>
      <c r="C51" s="138">
        <f>SUM(C50:C50)</f>
        <v>3308059.5161428181</v>
      </c>
      <c r="D51" s="138">
        <f>SUM(D50:D50)</f>
        <v>1091104.6299999999</v>
      </c>
      <c r="E51" s="134">
        <f>D51/C51%</f>
        <v>32.98322248059862</v>
      </c>
      <c r="F51" s="138">
        <f>SUM(F50:F50)</f>
        <v>1485054.1621983876</v>
      </c>
      <c r="G51" s="138">
        <f>SUM(G50:G50)</f>
        <v>401968.26999999996</v>
      </c>
      <c r="H51" s="134">
        <f>G51/F51%</f>
        <v>27.067583138176563</v>
      </c>
      <c r="I51" s="138">
        <f>SUM(I50:I50)</f>
        <v>1099.3181466397129</v>
      </c>
      <c r="J51" s="138">
        <f>SUM(J50:J50)</f>
        <v>0</v>
      </c>
      <c r="K51" s="134">
        <f>J51/I51%</f>
        <v>0</v>
      </c>
      <c r="L51" s="138">
        <f>SUM(L50:L50)</f>
        <v>1486153.4803450273</v>
      </c>
      <c r="M51" s="138">
        <f>SUM(M50:M50)</f>
        <v>401968.26999999996</v>
      </c>
      <c r="N51" s="134">
        <f>M51/L51%</f>
        <v>27.047561057198379</v>
      </c>
      <c r="O51" s="138">
        <f>SUM(O50:O50)</f>
        <v>61287.601138783968</v>
      </c>
      <c r="P51" s="138">
        <f>SUM(P50:P50)</f>
        <v>18996.439999999999</v>
      </c>
      <c r="Q51" s="134">
        <f>P51/O51%</f>
        <v>30.995567858795976</v>
      </c>
      <c r="R51" s="138">
        <f>SUM(R50:R50)</f>
        <v>4855500.5976266293</v>
      </c>
      <c r="S51" s="142">
        <f>D51+M51+P51</f>
        <v>1512069.3399999999</v>
      </c>
      <c r="T51" s="136">
        <f>S51/R51%</f>
        <v>31.141368631261212</v>
      </c>
    </row>
    <row r="52" spans="1:20" ht="15" customHeight="1" x14ac:dyDescent="0.25">
      <c r="A52" s="116" t="s">
        <v>56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8"/>
    </row>
    <row r="53" spans="1:20" x14ac:dyDescent="0.25">
      <c r="A53" s="126">
        <v>37</v>
      </c>
      <c r="B53" s="25" t="s">
        <v>57</v>
      </c>
      <c r="C53" s="141">
        <v>2725762.3966799667</v>
      </c>
      <c r="D53" s="64">
        <v>1299037.06</v>
      </c>
      <c r="E53" s="128">
        <f>D53/C53%</f>
        <v>47.657751151833821</v>
      </c>
      <c r="F53" s="130">
        <v>87921.620020432019</v>
      </c>
      <c r="G53" s="64">
        <v>7992.95</v>
      </c>
      <c r="H53" s="128">
        <f>G53/F53%</f>
        <v>9.090994909036624</v>
      </c>
      <c r="I53" s="141">
        <v>0</v>
      </c>
      <c r="J53" s="64">
        <v>0</v>
      </c>
      <c r="K53" s="128">
        <v>0</v>
      </c>
      <c r="L53" s="127">
        <f t="shared" ref="L53:M54" si="19">F53+I53</f>
        <v>87921.620020432019</v>
      </c>
      <c r="M53" s="64">
        <f t="shared" si="19"/>
        <v>7992.95</v>
      </c>
      <c r="N53" s="128">
        <f>M53/L53%</f>
        <v>9.090994909036624</v>
      </c>
      <c r="O53" s="141">
        <v>12998.188040888139</v>
      </c>
      <c r="P53" s="64">
        <v>227.98</v>
      </c>
      <c r="Q53" s="128">
        <f>P53/O53%</f>
        <v>1.7539367739784031</v>
      </c>
      <c r="R53" s="129">
        <f t="shared" ref="R53:S54" si="20">C53+L53+O53</f>
        <v>2826682.2047412866</v>
      </c>
      <c r="S53" s="129">
        <f t="shared" si="20"/>
        <v>1307257.99</v>
      </c>
      <c r="T53" s="131">
        <f>S53/R53%</f>
        <v>46.247080333519399</v>
      </c>
    </row>
    <row r="54" spans="1:20" x14ac:dyDescent="0.25">
      <c r="A54" s="126">
        <v>38</v>
      </c>
      <c r="B54" s="25" t="s">
        <v>58</v>
      </c>
      <c r="C54" s="141">
        <v>17916.475928450523</v>
      </c>
      <c r="D54" s="64">
        <v>2228.5500000000002</v>
      </c>
      <c r="E54" s="128">
        <f>D54/C54%</f>
        <v>12.43855102364839</v>
      </c>
      <c r="F54" s="130">
        <v>0</v>
      </c>
      <c r="G54" s="64">
        <v>0</v>
      </c>
      <c r="H54" s="128">
        <v>0</v>
      </c>
      <c r="I54" s="141">
        <v>0</v>
      </c>
      <c r="J54" s="64">
        <v>0</v>
      </c>
      <c r="K54" s="128">
        <v>0</v>
      </c>
      <c r="L54" s="127">
        <f t="shared" si="19"/>
        <v>0</v>
      </c>
      <c r="M54" s="64">
        <f t="shared" si="19"/>
        <v>0</v>
      </c>
      <c r="N54" s="128">
        <v>0</v>
      </c>
      <c r="O54" s="141">
        <v>694.17079339660972</v>
      </c>
      <c r="P54" s="64">
        <v>100.65</v>
      </c>
      <c r="Q54" s="128">
        <f>P54/O54%</f>
        <v>14.499313563383286</v>
      </c>
      <c r="R54" s="129">
        <f t="shared" si="20"/>
        <v>18610.646721847133</v>
      </c>
      <c r="S54" s="129">
        <f t="shared" si="20"/>
        <v>2329.2000000000003</v>
      </c>
      <c r="T54" s="131">
        <f>S54/R54%</f>
        <v>12.515416765532068</v>
      </c>
    </row>
    <row r="55" spans="1:20" x14ac:dyDescent="0.25">
      <c r="A55" s="122" t="s">
        <v>59</v>
      </c>
      <c r="B55" s="132" t="s">
        <v>26</v>
      </c>
      <c r="C55" s="138">
        <f>SUM(C53:C54)</f>
        <v>2743678.8726084172</v>
      </c>
      <c r="D55" s="138">
        <f>SUM(D53:D54)</f>
        <v>1301265.6100000001</v>
      </c>
      <c r="E55" s="134">
        <f>D55/C55%</f>
        <v>47.427766528773326</v>
      </c>
      <c r="F55" s="138">
        <f>SUM(F53:F54)</f>
        <v>87921.620020432019</v>
      </c>
      <c r="G55" s="138">
        <f>SUM(G53:G54)</f>
        <v>7992.95</v>
      </c>
      <c r="H55" s="134">
        <f>G55/F55%</f>
        <v>9.090994909036624</v>
      </c>
      <c r="I55" s="138">
        <f>SUM(I53:I54)</f>
        <v>0</v>
      </c>
      <c r="J55" s="138">
        <f>SUM(J53:J54)</f>
        <v>0</v>
      </c>
      <c r="K55" s="134">
        <v>0</v>
      </c>
      <c r="L55" s="138">
        <f>SUM(L53:L54)</f>
        <v>87921.620020432019</v>
      </c>
      <c r="M55" s="138">
        <f>SUM(M53:M54)</f>
        <v>7992.95</v>
      </c>
      <c r="N55" s="134">
        <f>M55/L55%</f>
        <v>9.090994909036624</v>
      </c>
      <c r="O55" s="138">
        <f>SUM(O53:O54)</f>
        <v>13692.358834284749</v>
      </c>
      <c r="P55" s="138">
        <f>SUM(P53:P54)</f>
        <v>328.63</v>
      </c>
      <c r="Q55" s="134">
        <f>P55/O55%</f>
        <v>2.4000977769961191</v>
      </c>
      <c r="R55" s="138">
        <f>SUM(R53:R54)</f>
        <v>2845292.8514631339</v>
      </c>
      <c r="S55" s="142">
        <f>D55+M55+P55</f>
        <v>1309587.19</v>
      </c>
      <c r="T55" s="136">
        <f>S55/R55%</f>
        <v>46.026446428056481</v>
      </c>
    </row>
    <row r="56" spans="1:20" ht="15" customHeight="1" x14ac:dyDescent="0.25">
      <c r="A56" s="116" t="s">
        <v>82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8"/>
    </row>
    <row r="57" spans="1:20" x14ac:dyDescent="0.25">
      <c r="A57" s="126">
        <v>39</v>
      </c>
      <c r="B57" s="25" t="s">
        <v>61</v>
      </c>
      <c r="C57" s="127">
        <v>315137.32859108871</v>
      </c>
      <c r="D57" s="64">
        <v>69488.39</v>
      </c>
      <c r="E57" s="128">
        <f t="shared" ref="E57:E67" si="21">D57/C57%</f>
        <v>22.050193263574219</v>
      </c>
      <c r="F57" s="127">
        <v>658577.49718019902</v>
      </c>
      <c r="G57" s="64">
        <v>105177.45999999999</v>
      </c>
      <c r="H57" s="128">
        <f t="shared" ref="H57:H67" si="22">G57/F57%</f>
        <v>15.970399907426762</v>
      </c>
      <c r="I57" s="127">
        <v>12410.38661703015</v>
      </c>
      <c r="J57" s="64">
        <v>13742.41</v>
      </c>
      <c r="K57" s="128">
        <f t="shared" ref="K57:K67" si="23">J57/I57%</f>
        <v>110.73313365710929</v>
      </c>
      <c r="L57" s="127">
        <v>670987.88379722915</v>
      </c>
      <c r="M57" s="64">
        <f t="shared" ref="M57:M65" si="24">G57+J57</f>
        <v>118919.87</v>
      </c>
      <c r="N57" s="128">
        <f t="shared" ref="N57:N67" si="25">M57/L57%</f>
        <v>17.723102439199526</v>
      </c>
      <c r="O57" s="127">
        <v>110817.99684418169</v>
      </c>
      <c r="P57" s="64">
        <v>29733</v>
      </c>
      <c r="Q57" s="128">
        <f t="shared" ref="Q57:Q67" si="26">P57/O57%</f>
        <v>26.830479567147201</v>
      </c>
      <c r="R57" s="129">
        <f t="shared" ref="R57:S65" si="27">C57+L57+O57</f>
        <v>1096943.2092324996</v>
      </c>
      <c r="S57" s="129">
        <f t="shared" si="27"/>
        <v>218141.26</v>
      </c>
      <c r="T57" s="131">
        <f t="shared" ref="T57:T67" si="28">S57/R57%</f>
        <v>19.88628564943005</v>
      </c>
    </row>
    <row r="58" spans="1:20" x14ac:dyDescent="0.25">
      <c r="A58" s="126">
        <v>40</v>
      </c>
      <c r="B58" s="25" t="s">
        <v>62</v>
      </c>
      <c r="C58" s="127">
        <v>16750.625958176664</v>
      </c>
      <c r="D58" s="64">
        <v>5602.74</v>
      </c>
      <c r="E58" s="128">
        <f t="shared" si="21"/>
        <v>33.447944058861118</v>
      </c>
      <c r="F58" s="127">
        <v>49031.43423856968</v>
      </c>
      <c r="G58" s="64">
        <v>11753.61</v>
      </c>
      <c r="H58" s="128">
        <f t="shared" si="22"/>
        <v>23.97158105310784</v>
      </c>
      <c r="I58" s="127">
        <v>1666.5125401729572</v>
      </c>
      <c r="J58" s="64">
        <v>153.61000000000001</v>
      </c>
      <c r="K58" s="128">
        <f t="shared" si="23"/>
        <v>9.217452392170884</v>
      </c>
      <c r="L58" s="127">
        <v>50697.94677874264</v>
      </c>
      <c r="M58" s="64">
        <f t="shared" si="24"/>
        <v>11907.220000000001</v>
      </c>
      <c r="N58" s="128">
        <f t="shared" si="25"/>
        <v>23.486592172984469</v>
      </c>
      <c r="O58" s="127">
        <v>15691.016234196606</v>
      </c>
      <c r="P58" s="64">
        <v>3216.89</v>
      </c>
      <c r="Q58" s="128">
        <f t="shared" si="26"/>
        <v>20.501476462621909</v>
      </c>
      <c r="R58" s="129">
        <f t="shared" si="27"/>
        <v>83139.588971115911</v>
      </c>
      <c r="S58" s="129">
        <f t="shared" si="27"/>
        <v>20726.849999999999</v>
      </c>
      <c r="T58" s="131">
        <f t="shared" si="28"/>
        <v>24.930180984176928</v>
      </c>
    </row>
    <row r="59" spans="1:20" x14ac:dyDescent="0.25">
      <c r="A59" s="126">
        <v>41</v>
      </c>
      <c r="B59" s="25" t="s">
        <v>63</v>
      </c>
      <c r="C59" s="127">
        <v>26671.776919160868</v>
      </c>
      <c r="D59" s="64">
        <v>11163.18</v>
      </c>
      <c r="E59" s="128">
        <f t="shared" si="21"/>
        <v>41.853904349284015</v>
      </c>
      <c r="F59" s="127">
        <v>44843.933884879974</v>
      </c>
      <c r="G59" s="64">
        <v>2308.94</v>
      </c>
      <c r="H59" s="128">
        <f t="shared" si="22"/>
        <v>5.1488346359785018</v>
      </c>
      <c r="I59" s="127">
        <v>54.075076161487111</v>
      </c>
      <c r="J59" s="64">
        <v>0</v>
      </c>
      <c r="K59" s="128">
        <f t="shared" si="23"/>
        <v>0</v>
      </c>
      <c r="L59" s="127">
        <v>44898.008961041458</v>
      </c>
      <c r="M59" s="64">
        <f t="shared" si="24"/>
        <v>2308.94</v>
      </c>
      <c r="N59" s="128">
        <f t="shared" si="25"/>
        <v>5.1426333893859191</v>
      </c>
      <c r="O59" s="127">
        <v>63988.97787988183</v>
      </c>
      <c r="P59" s="64">
        <v>7607.11</v>
      </c>
      <c r="Q59" s="128">
        <f t="shared" si="26"/>
        <v>11.888156760809395</v>
      </c>
      <c r="R59" s="129">
        <f t="shared" si="27"/>
        <v>135558.76376008417</v>
      </c>
      <c r="S59" s="129">
        <f t="shared" si="27"/>
        <v>21079.23</v>
      </c>
      <c r="T59" s="131">
        <f t="shared" si="28"/>
        <v>15.549883618964417</v>
      </c>
    </row>
    <row r="60" spans="1:20" x14ac:dyDescent="0.25">
      <c r="A60" s="126">
        <v>42</v>
      </c>
      <c r="B60" s="25" t="s">
        <v>64</v>
      </c>
      <c r="C60" s="127">
        <v>42175.691933670954</v>
      </c>
      <c r="D60" s="64">
        <v>7869.74</v>
      </c>
      <c r="E60" s="128">
        <f t="shared" si="21"/>
        <v>18.659421195452147</v>
      </c>
      <c r="F60" s="127">
        <v>34455.578204488796</v>
      </c>
      <c r="G60" s="64">
        <v>2436.23</v>
      </c>
      <c r="H60" s="128">
        <f t="shared" si="22"/>
        <v>7.0706403054429465</v>
      </c>
      <c r="I60" s="127">
        <v>185.4528293231136</v>
      </c>
      <c r="J60" s="64">
        <v>0</v>
      </c>
      <c r="K60" s="128">
        <f t="shared" si="23"/>
        <v>0</v>
      </c>
      <c r="L60" s="127">
        <v>34641.031033811909</v>
      </c>
      <c r="M60" s="64">
        <f t="shared" si="24"/>
        <v>2436.23</v>
      </c>
      <c r="N60" s="128">
        <f t="shared" si="25"/>
        <v>7.0327872101210858</v>
      </c>
      <c r="O60" s="127">
        <v>57071.8859285414</v>
      </c>
      <c r="P60" s="64">
        <v>15781.13</v>
      </c>
      <c r="Q60" s="128">
        <f t="shared" si="26"/>
        <v>27.651320336179612</v>
      </c>
      <c r="R60" s="129">
        <f t="shared" si="27"/>
        <v>133888.60889602426</v>
      </c>
      <c r="S60" s="129">
        <f t="shared" si="27"/>
        <v>26087.1</v>
      </c>
      <c r="T60" s="131">
        <f t="shared" si="28"/>
        <v>19.484181824802452</v>
      </c>
    </row>
    <row r="61" spans="1:20" x14ac:dyDescent="0.25">
      <c r="A61" s="126">
        <v>43</v>
      </c>
      <c r="B61" s="25" t="s">
        <v>65</v>
      </c>
      <c r="C61" s="127">
        <v>7314.0424503075301</v>
      </c>
      <c r="D61" s="64">
        <v>2389.98</v>
      </c>
      <c r="E61" s="128">
        <f t="shared" si="21"/>
        <v>32.676594595093029</v>
      </c>
      <c r="F61" s="127">
        <v>11769.234492362739</v>
      </c>
      <c r="G61" s="64">
        <v>2146.88</v>
      </c>
      <c r="H61" s="128">
        <f t="shared" si="22"/>
        <v>18.241458281701735</v>
      </c>
      <c r="I61" s="127">
        <v>957.42134036361017</v>
      </c>
      <c r="J61" s="64">
        <v>16</v>
      </c>
      <c r="K61" s="128">
        <f t="shared" si="23"/>
        <v>1.6711555639571924</v>
      </c>
      <c r="L61" s="127">
        <v>12726.655832726348</v>
      </c>
      <c r="M61" s="64">
        <f t="shared" si="24"/>
        <v>2162.88</v>
      </c>
      <c r="N61" s="128">
        <f t="shared" si="25"/>
        <v>16.994880889590778</v>
      </c>
      <c r="O61" s="127">
        <v>5105.7017583575071</v>
      </c>
      <c r="P61" s="64">
        <v>266.72000000000003</v>
      </c>
      <c r="Q61" s="128">
        <f t="shared" si="26"/>
        <v>5.223963572948751</v>
      </c>
      <c r="R61" s="129">
        <f t="shared" si="27"/>
        <v>25146.400041391385</v>
      </c>
      <c r="S61" s="129">
        <f t="shared" si="27"/>
        <v>4819.5800000000008</v>
      </c>
      <c r="T61" s="131">
        <f t="shared" si="28"/>
        <v>19.166083383971039</v>
      </c>
    </row>
    <row r="62" spans="1:20" x14ac:dyDescent="0.25">
      <c r="A62" s="126">
        <v>44</v>
      </c>
      <c r="B62" s="25" t="s">
        <v>66</v>
      </c>
      <c r="C62" s="127">
        <v>969.20875244265324</v>
      </c>
      <c r="D62" s="64">
        <v>264.60000000000002</v>
      </c>
      <c r="E62" s="128">
        <f t="shared" si="21"/>
        <v>27.300620153619178</v>
      </c>
      <c r="F62" s="127">
        <v>2421.6103309651116</v>
      </c>
      <c r="G62" s="64">
        <v>249</v>
      </c>
      <c r="H62" s="128">
        <f t="shared" si="22"/>
        <v>10.282414012528729</v>
      </c>
      <c r="I62" s="127">
        <v>0</v>
      </c>
      <c r="J62" s="64">
        <v>0</v>
      </c>
      <c r="K62" s="128">
        <v>0</v>
      </c>
      <c r="L62" s="127">
        <v>2421.6103309651116</v>
      </c>
      <c r="M62" s="64">
        <f t="shared" si="24"/>
        <v>249</v>
      </c>
      <c r="N62" s="128">
        <f t="shared" si="25"/>
        <v>10.282414012528729</v>
      </c>
      <c r="O62" s="127">
        <v>2103.5392231164788</v>
      </c>
      <c r="P62" s="64">
        <v>488.63</v>
      </c>
      <c r="Q62" s="128">
        <f t="shared" si="26"/>
        <v>23.228946464619508</v>
      </c>
      <c r="R62" s="129">
        <f t="shared" si="27"/>
        <v>5494.3583065242437</v>
      </c>
      <c r="S62" s="129">
        <f t="shared" si="27"/>
        <v>1002.23</v>
      </c>
      <c r="T62" s="131">
        <f t="shared" si="28"/>
        <v>18.241074645785439</v>
      </c>
    </row>
    <row r="63" spans="1:20" x14ac:dyDescent="0.25">
      <c r="A63" s="126">
        <v>45</v>
      </c>
      <c r="B63" s="25" t="s">
        <v>67</v>
      </c>
      <c r="C63" s="127">
        <v>7100.4474883000639</v>
      </c>
      <c r="D63" s="64">
        <v>2083.98</v>
      </c>
      <c r="E63" s="128">
        <f t="shared" si="21"/>
        <v>29.34998115870766</v>
      </c>
      <c r="F63" s="127">
        <v>16415.549682248773</v>
      </c>
      <c r="G63" s="64">
        <v>4145.5</v>
      </c>
      <c r="H63" s="128">
        <f t="shared" si="22"/>
        <v>25.253494888951575</v>
      </c>
      <c r="I63" s="127">
        <v>506.95383901394172</v>
      </c>
      <c r="J63" s="64">
        <v>1046.52</v>
      </c>
      <c r="K63" s="128">
        <f t="shared" si="23"/>
        <v>206.43299635239958</v>
      </c>
      <c r="L63" s="127">
        <v>16922.503521262715</v>
      </c>
      <c r="M63" s="64">
        <f t="shared" si="24"/>
        <v>5192.0200000000004</v>
      </c>
      <c r="N63" s="128">
        <f t="shared" si="25"/>
        <v>30.681157746407635</v>
      </c>
      <c r="O63" s="127">
        <v>31493.187584282659</v>
      </c>
      <c r="P63" s="64">
        <v>88.62</v>
      </c>
      <c r="Q63" s="128">
        <f t="shared" si="26"/>
        <v>0.28139418965715524</v>
      </c>
      <c r="R63" s="129">
        <f t="shared" si="27"/>
        <v>55516.138593845433</v>
      </c>
      <c r="S63" s="129">
        <f t="shared" si="27"/>
        <v>7364.62</v>
      </c>
      <c r="T63" s="131">
        <f t="shared" si="28"/>
        <v>13.265728104541564</v>
      </c>
    </row>
    <row r="64" spans="1:20" x14ac:dyDescent="0.25">
      <c r="A64" s="126">
        <v>46</v>
      </c>
      <c r="B64" s="25" t="s">
        <v>69</v>
      </c>
      <c r="C64" s="127">
        <v>3113.240060582048</v>
      </c>
      <c r="D64" s="64">
        <v>929.35</v>
      </c>
      <c r="E64" s="128">
        <f t="shared" si="21"/>
        <v>29.851536724291343</v>
      </c>
      <c r="F64" s="127">
        <v>836.18824898867922</v>
      </c>
      <c r="G64" s="64">
        <v>185.4</v>
      </c>
      <c r="H64" s="128">
        <f t="shared" si="22"/>
        <v>22.172040832220553</v>
      </c>
      <c r="I64" s="127">
        <v>0</v>
      </c>
      <c r="J64" s="64">
        <v>0</v>
      </c>
      <c r="K64" s="128">
        <v>0</v>
      </c>
      <c r="L64" s="127">
        <v>836.18824898867922</v>
      </c>
      <c r="M64" s="64">
        <f t="shared" si="24"/>
        <v>185.4</v>
      </c>
      <c r="N64" s="128">
        <f t="shared" si="25"/>
        <v>22.172040832220553</v>
      </c>
      <c r="O64" s="127">
        <v>7273.9414969916143</v>
      </c>
      <c r="P64" s="64">
        <v>651.28</v>
      </c>
      <c r="Q64" s="128">
        <f t="shared" si="26"/>
        <v>8.9536051433649693</v>
      </c>
      <c r="R64" s="129">
        <f t="shared" si="27"/>
        <v>11223.369806562341</v>
      </c>
      <c r="S64" s="129">
        <f t="shared" si="27"/>
        <v>1766.03</v>
      </c>
      <c r="T64" s="131">
        <f t="shared" si="28"/>
        <v>15.735291899295667</v>
      </c>
    </row>
    <row r="65" spans="1:20" x14ac:dyDescent="0.25">
      <c r="A65" s="126">
        <v>47</v>
      </c>
      <c r="B65" s="25" t="s">
        <v>70</v>
      </c>
      <c r="C65" s="127">
        <v>28765.105212376853</v>
      </c>
      <c r="D65" s="64">
        <v>9029.76</v>
      </c>
      <c r="E65" s="128">
        <f t="shared" si="21"/>
        <v>31.39136788595766</v>
      </c>
      <c r="F65" s="127">
        <v>7227.7792785894217</v>
      </c>
      <c r="G65" s="64">
        <v>1004.13</v>
      </c>
      <c r="H65" s="128">
        <f t="shared" si="22"/>
        <v>13.892648921564282</v>
      </c>
      <c r="I65" s="127">
        <v>40.556307121115331</v>
      </c>
      <c r="J65" s="64">
        <v>0</v>
      </c>
      <c r="K65" s="128">
        <f t="shared" si="23"/>
        <v>0</v>
      </c>
      <c r="L65" s="127">
        <v>7268.3355857105371</v>
      </c>
      <c r="M65" s="64">
        <f t="shared" si="24"/>
        <v>1004.13</v>
      </c>
      <c r="N65" s="128">
        <f t="shared" si="25"/>
        <v>13.815129862387035</v>
      </c>
      <c r="O65" s="127">
        <v>1233.0698893582635</v>
      </c>
      <c r="P65" s="64">
        <v>181.08</v>
      </c>
      <c r="Q65" s="128">
        <f t="shared" si="26"/>
        <v>14.685298989357443</v>
      </c>
      <c r="R65" s="129">
        <f t="shared" si="27"/>
        <v>37266.510687445654</v>
      </c>
      <c r="S65" s="129">
        <f t="shared" si="27"/>
        <v>10214.969999999999</v>
      </c>
      <c r="T65" s="131">
        <f t="shared" si="28"/>
        <v>27.410588787538991</v>
      </c>
    </row>
    <row r="66" spans="1:20" x14ac:dyDescent="0.25">
      <c r="A66" s="122" t="s">
        <v>71</v>
      </c>
      <c r="B66" s="132" t="s">
        <v>26</v>
      </c>
      <c r="C66" s="138">
        <f>SUM(C57:C65)</f>
        <v>447997.46736610634</v>
      </c>
      <c r="D66" s="138">
        <f>SUM(D57:D65)</f>
        <v>108821.72</v>
      </c>
      <c r="E66" s="134">
        <f t="shared" si="21"/>
        <v>24.290699820200146</v>
      </c>
      <c r="F66" s="138">
        <f>SUM(F57:F65)</f>
        <v>825578.80554129218</v>
      </c>
      <c r="G66" s="138">
        <f>SUM(G57:G65)</f>
        <v>129407.15</v>
      </c>
      <c r="H66" s="134">
        <f t="shared" si="22"/>
        <v>15.674718044045955</v>
      </c>
      <c r="I66" s="138">
        <f>SUM(I57:I65)</f>
        <v>15821.358549186374</v>
      </c>
      <c r="J66" s="138">
        <f>SUM(J57:J65)</f>
        <v>14958.54</v>
      </c>
      <c r="K66" s="134">
        <f t="shared" si="23"/>
        <v>94.546495191901556</v>
      </c>
      <c r="L66" s="138">
        <f>SUM(L57:L65)</f>
        <v>841400.16409047856</v>
      </c>
      <c r="M66" s="138">
        <f>SUM(M57:M65)</f>
        <v>144365.69</v>
      </c>
      <c r="N66" s="134">
        <f t="shared" si="25"/>
        <v>17.15779199497231</v>
      </c>
      <c r="O66" s="138">
        <f>SUM(O57:O65)</f>
        <v>294779.31683890801</v>
      </c>
      <c r="P66" s="138">
        <f>SUM(P57:P65)</f>
        <v>58014.46</v>
      </c>
      <c r="Q66" s="134">
        <f t="shared" si="26"/>
        <v>19.68064130893686</v>
      </c>
      <c r="R66" s="138">
        <f>SUM(R57:R65)</f>
        <v>1584176.9482954934</v>
      </c>
      <c r="S66" s="138">
        <f>SUM(S57:S65)</f>
        <v>311201.87</v>
      </c>
      <c r="T66" s="136">
        <f t="shared" si="28"/>
        <v>19.64438823168333</v>
      </c>
    </row>
    <row r="67" spans="1:20" x14ac:dyDescent="0.25">
      <c r="A67" s="112" t="s">
        <v>72</v>
      </c>
      <c r="B67" s="112"/>
      <c r="C67" s="135">
        <f>+C66+C55+C51+C48</f>
        <v>19898676.335777335</v>
      </c>
      <c r="D67" s="135">
        <f>D48+D51+D55+D66</f>
        <v>7017374.7700000005</v>
      </c>
      <c r="E67" s="134">
        <f t="shared" si="21"/>
        <v>35.265535513952415</v>
      </c>
      <c r="F67" s="135">
        <f>F48+F51+F55+F66</f>
        <v>22565812.787194751</v>
      </c>
      <c r="G67" s="135">
        <f>G48+G51+G55+G66</f>
        <v>10075975.899999999</v>
      </c>
      <c r="H67" s="134">
        <f t="shared" si="22"/>
        <v>44.65150887770254</v>
      </c>
      <c r="I67" s="135">
        <f>I48+I51+I55+I66</f>
        <v>4166333.6561530665</v>
      </c>
      <c r="J67" s="135">
        <f>J48+J51+J55+J66</f>
        <v>2095987.51</v>
      </c>
      <c r="K67" s="134">
        <f t="shared" si="23"/>
        <v>50.307720959998782</v>
      </c>
      <c r="L67" s="135">
        <f>L48+L51+L55+L66</f>
        <v>26732146.443347815</v>
      </c>
      <c r="M67" s="135">
        <f>M48+M51+M55+M66</f>
        <v>12171963.41</v>
      </c>
      <c r="N67" s="134">
        <f t="shared" si="25"/>
        <v>45.533056747969987</v>
      </c>
      <c r="O67" s="135">
        <f>O48+O51+O55+O66</f>
        <v>2064687.0850450052</v>
      </c>
      <c r="P67" s="135">
        <f>P48+P51+P55+P66</f>
        <v>357765.37</v>
      </c>
      <c r="Q67" s="134">
        <f t="shared" si="26"/>
        <v>17.327825247291724</v>
      </c>
      <c r="R67" s="135">
        <f>R48+R51+R55+R66</f>
        <v>48695509.864170156</v>
      </c>
      <c r="S67" s="135">
        <f>S48+S51+S55+S66</f>
        <v>19547103.550000004</v>
      </c>
      <c r="T67" s="136">
        <f t="shared" si="28"/>
        <v>40.141490672392855</v>
      </c>
    </row>
  </sheetData>
  <mergeCells count="27">
    <mergeCell ref="A24:T24"/>
    <mergeCell ref="A49:T49"/>
    <mergeCell ref="A52:T52"/>
    <mergeCell ref="A56:T56"/>
    <mergeCell ref="A67:B67"/>
    <mergeCell ref="A10:T10"/>
    <mergeCell ref="A6:A9"/>
    <mergeCell ref="B6:B9"/>
    <mergeCell ref="C6:E7"/>
    <mergeCell ref="F6:N6"/>
    <mergeCell ref="O6:Q7"/>
    <mergeCell ref="R6:T7"/>
    <mergeCell ref="F7:H7"/>
    <mergeCell ref="I7:K7"/>
    <mergeCell ref="L7:N7"/>
    <mergeCell ref="D8:E8"/>
    <mergeCell ref="G8:H8"/>
    <mergeCell ref="J8:K8"/>
    <mergeCell ref="M8:N8"/>
    <mergeCell ref="P8:Q8"/>
    <mergeCell ref="S8:T8"/>
    <mergeCell ref="A1:T1"/>
    <mergeCell ref="A2:T2"/>
    <mergeCell ref="A3:T3"/>
    <mergeCell ref="A4:T4"/>
    <mergeCell ref="O5:Q5"/>
    <mergeCell ref="R5:S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719D-C1C9-45E8-82EB-46A3228EF58C}">
  <dimension ref="A1:T52"/>
  <sheetViews>
    <sheetView workbookViewId="0">
      <selection activeCell="L59" sqref="L59"/>
    </sheetView>
  </sheetViews>
  <sheetFormatPr defaultRowHeight="15" x14ac:dyDescent="0.25"/>
  <cols>
    <col min="2" max="2" width="16.85546875" bestFit="1" customWidth="1"/>
  </cols>
  <sheetData>
    <row r="1" spans="1:20" ht="1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0" ht="15" customHeight="1" x14ac:dyDescent="0.25">
      <c r="A3" s="143" t="s">
        <v>227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</row>
    <row r="4" spans="1:20" ht="15" customHeight="1" x14ac:dyDescent="0.25">
      <c r="A4" s="103" t="s">
        <v>276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</row>
    <row r="5" spans="1:20" ht="15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08" t="s">
        <v>228</v>
      </c>
      <c r="P5" s="108"/>
      <c r="Q5" s="108"/>
      <c r="R5" s="104" t="s">
        <v>229</v>
      </c>
      <c r="S5" s="104"/>
      <c r="T5" s="104"/>
    </row>
    <row r="6" spans="1:20" ht="15" customHeight="1" x14ac:dyDescent="0.25">
      <c r="A6" s="145" t="s">
        <v>4</v>
      </c>
      <c r="B6" s="146" t="s">
        <v>86</v>
      </c>
      <c r="C6" s="147" t="s">
        <v>207</v>
      </c>
      <c r="D6" s="148"/>
      <c r="E6" s="149"/>
      <c r="F6" s="150" t="s">
        <v>183</v>
      </c>
      <c r="G6" s="151"/>
      <c r="H6" s="151"/>
      <c r="I6" s="151"/>
      <c r="J6" s="151"/>
      <c r="K6" s="151"/>
      <c r="L6" s="151"/>
      <c r="M6" s="151"/>
      <c r="N6" s="152"/>
      <c r="O6" s="147" t="s">
        <v>230</v>
      </c>
      <c r="P6" s="148"/>
      <c r="Q6" s="148"/>
      <c r="R6" s="145" t="s">
        <v>209</v>
      </c>
      <c r="S6" s="145"/>
      <c r="T6" s="145"/>
    </row>
    <row r="7" spans="1:20" ht="15" customHeight="1" x14ac:dyDescent="0.25">
      <c r="A7" s="145"/>
      <c r="B7" s="146"/>
      <c r="C7" s="153"/>
      <c r="D7" s="154"/>
      <c r="E7" s="155"/>
      <c r="F7" s="150" t="s">
        <v>231</v>
      </c>
      <c r="G7" s="151"/>
      <c r="H7" s="152"/>
      <c r="I7" s="150" t="s">
        <v>187</v>
      </c>
      <c r="J7" s="151"/>
      <c r="K7" s="152"/>
      <c r="L7" s="145" t="s">
        <v>166</v>
      </c>
      <c r="M7" s="145"/>
      <c r="N7" s="145"/>
      <c r="O7" s="153"/>
      <c r="P7" s="154"/>
      <c r="Q7" s="154"/>
      <c r="R7" s="145"/>
      <c r="S7" s="145"/>
      <c r="T7" s="145"/>
    </row>
    <row r="8" spans="1:20" ht="15" customHeight="1" x14ac:dyDescent="0.25">
      <c r="A8" s="145"/>
      <c r="B8" s="146"/>
      <c r="C8" s="156" t="s">
        <v>210</v>
      </c>
      <c r="D8" s="145" t="s">
        <v>232</v>
      </c>
      <c r="E8" s="145"/>
      <c r="F8" s="156" t="s">
        <v>210</v>
      </c>
      <c r="G8" s="150" t="s">
        <v>232</v>
      </c>
      <c r="H8" s="152"/>
      <c r="I8" s="156" t="s">
        <v>210</v>
      </c>
      <c r="J8" s="150" t="s">
        <v>232</v>
      </c>
      <c r="K8" s="152"/>
      <c r="L8" s="156" t="s">
        <v>210</v>
      </c>
      <c r="M8" s="150" t="s">
        <v>232</v>
      </c>
      <c r="N8" s="152"/>
      <c r="O8" s="156" t="s">
        <v>210</v>
      </c>
      <c r="P8" s="145" t="s">
        <v>232</v>
      </c>
      <c r="Q8" s="150"/>
      <c r="R8" s="156" t="s">
        <v>210</v>
      </c>
      <c r="S8" s="145" t="s">
        <v>232</v>
      </c>
      <c r="T8" s="145"/>
    </row>
    <row r="9" spans="1:20" x14ac:dyDescent="0.25">
      <c r="A9" s="145"/>
      <c r="B9" s="146"/>
      <c r="C9" s="156" t="s">
        <v>139</v>
      </c>
      <c r="D9" s="156" t="s">
        <v>139</v>
      </c>
      <c r="E9" s="156" t="s">
        <v>132</v>
      </c>
      <c r="F9" s="156" t="s">
        <v>139</v>
      </c>
      <c r="G9" s="157" t="s">
        <v>139</v>
      </c>
      <c r="H9" s="156" t="s">
        <v>132</v>
      </c>
      <c r="I9" s="156" t="s">
        <v>139</v>
      </c>
      <c r="J9" s="157" t="s">
        <v>139</v>
      </c>
      <c r="K9" s="158" t="s">
        <v>132</v>
      </c>
      <c r="L9" s="156" t="s">
        <v>139</v>
      </c>
      <c r="M9" s="157" t="s">
        <v>139</v>
      </c>
      <c r="N9" s="156" t="s">
        <v>132</v>
      </c>
      <c r="O9" s="156" t="s">
        <v>139</v>
      </c>
      <c r="P9" s="156" t="s">
        <v>139</v>
      </c>
      <c r="Q9" s="159" t="s">
        <v>132</v>
      </c>
      <c r="R9" s="156" t="s">
        <v>139</v>
      </c>
      <c r="S9" s="156" t="s">
        <v>139</v>
      </c>
      <c r="T9" s="156" t="s">
        <v>132</v>
      </c>
    </row>
    <row r="10" spans="1:20" x14ac:dyDescent="0.25">
      <c r="A10" s="156"/>
      <c r="B10" s="160"/>
      <c r="C10" s="156"/>
      <c r="D10" s="156"/>
      <c r="E10" s="156"/>
      <c r="F10" s="156"/>
      <c r="G10" s="157"/>
      <c r="H10" s="156"/>
      <c r="I10" s="156"/>
      <c r="J10" s="157"/>
      <c r="K10" s="158"/>
      <c r="L10" s="156"/>
      <c r="M10" s="157"/>
      <c r="N10" s="156"/>
      <c r="O10" s="156"/>
      <c r="P10" s="156"/>
      <c r="Q10" s="159"/>
      <c r="R10" s="156"/>
      <c r="S10" s="156"/>
      <c r="T10" s="156"/>
    </row>
    <row r="11" spans="1:20" x14ac:dyDescent="0.25">
      <c r="A11" s="161">
        <v>1</v>
      </c>
      <c r="B11" s="162" t="s">
        <v>233</v>
      </c>
      <c r="C11" s="163">
        <v>638493.81765203807</v>
      </c>
      <c r="D11" s="163">
        <v>204223.74</v>
      </c>
      <c r="E11" s="164">
        <f t="shared" ref="E11:E51" si="0">D11/C11%</f>
        <v>31.985233741338501</v>
      </c>
      <c r="F11" s="163">
        <v>972496.84981177561</v>
      </c>
      <c r="G11" s="163">
        <v>446549.88</v>
      </c>
      <c r="H11" s="164">
        <f t="shared" ref="H11:H51" si="1">G11/F11%</f>
        <v>45.917874190176413</v>
      </c>
      <c r="I11" s="163">
        <v>142515.07848744062</v>
      </c>
      <c r="J11" s="163">
        <v>99787.47</v>
      </c>
      <c r="K11" s="164">
        <f>J11/I11%</f>
        <v>70.018885762178442</v>
      </c>
      <c r="L11" s="163">
        <f>F11+I11</f>
        <v>1115011.9282992163</v>
      </c>
      <c r="M11" s="163">
        <f>G11+J11</f>
        <v>546337.35</v>
      </c>
      <c r="N11" s="164">
        <f t="shared" ref="N11:N51" si="2">M11/L11%</f>
        <v>48.998341285313039</v>
      </c>
      <c r="O11" s="163">
        <v>47350.113981910072</v>
      </c>
      <c r="P11" s="163">
        <v>11101.38</v>
      </c>
      <c r="Q11" s="165">
        <f t="shared" ref="Q11:Q51" si="3">P11/O11%</f>
        <v>23.445307870306792</v>
      </c>
      <c r="R11" s="166">
        <f t="shared" ref="R11:S51" si="4">C11+L11+O11</f>
        <v>1800855.8599331644</v>
      </c>
      <c r="S11" s="166">
        <f>D11+M11+P11</f>
        <v>761662.47</v>
      </c>
      <c r="T11" s="167">
        <f t="shared" ref="T11:T51" si="5">S11/R11%</f>
        <v>42.294471586874678</v>
      </c>
    </row>
    <row r="12" spans="1:20" x14ac:dyDescent="0.25">
      <c r="A12" s="161">
        <v>2</v>
      </c>
      <c r="B12" s="162" t="s">
        <v>234</v>
      </c>
      <c r="C12" s="163">
        <v>445130.44183757657</v>
      </c>
      <c r="D12" s="163">
        <v>160735</v>
      </c>
      <c r="E12" s="164">
        <f t="shared" si="0"/>
        <v>36.109639982486421</v>
      </c>
      <c r="F12" s="163">
        <v>486882.85585204104</v>
      </c>
      <c r="G12" s="163">
        <v>211338.69</v>
      </c>
      <c r="H12" s="164">
        <f t="shared" si="1"/>
        <v>43.406476005436467</v>
      </c>
      <c r="I12" s="163">
        <v>62384.903681406831</v>
      </c>
      <c r="J12" s="163">
        <v>38881.200000000004</v>
      </c>
      <c r="K12" s="164">
        <f>J12/I12%</f>
        <v>62.324693484440111</v>
      </c>
      <c r="L12" s="163">
        <f t="shared" ref="L12:M51" si="6">F12+I12</f>
        <v>549267.75953344791</v>
      </c>
      <c r="M12" s="163">
        <f t="shared" si="6"/>
        <v>250219.89</v>
      </c>
      <c r="N12" s="164">
        <f t="shared" si="2"/>
        <v>45.555175168580554</v>
      </c>
      <c r="O12" s="163">
        <v>38913.562714959437</v>
      </c>
      <c r="P12" s="163">
        <v>9163.9699999999993</v>
      </c>
      <c r="Q12" s="165">
        <f t="shared" si="3"/>
        <v>23.549552805343929</v>
      </c>
      <c r="R12" s="166">
        <f t="shared" si="4"/>
        <v>1033311.7640859839</v>
      </c>
      <c r="S12" s="166">
        <f t="shared" si="4"/>
        <v>420118.86</v>
      </c>
      <c r="T12" s="167">
        <f t="shared" si="5"/>
        <v>40.657512534139805</v>
      </c>
    </row>
    <row r="13" spans="1:20" x14ac:dyDescent="0.25">
      <c r="A13" s="161">
        <v>3</v>
      </c>
      <c r="B13" s="162" t="s">
        <v>89</v>
      </c>
      <c r="C13" s="163">
        <v>154991.82828255056</v>
      </c>
      <c r="D13" s="163">
        <v>66273.399999999994</v>
      </c>
      <c r="E13" s="164">
        <f t="shared" si="0"/>
        <v>42.759286560052303</v>
      </c>
      <c r="F13" s="163">
        <v>289873.01896842237</v>
      </c>
      <c r="G13" s="163">
        <v>175874.55</v>
      </c>
      <c r="H13" s="164">
        <f t="shared" si="1"/>
        <v>60.672963156725899</v>
      </c>
      <c r="I13" s="163">
        <v>37732.489652400924</v>
      </c>
      <c r="J13" s="163">
        <v>18983.22</v>
      </c>
      <c r="K13" s="164">
        <f>J13/I13%</f>
        <v>50.310011809125598</v>
      </c>
      <c r="L13" s="163">
        <f t="shared" si="6"/>
        <v>327605.50862082327</v>
      </c>
      <c r="M13" s="163">
        <f t="shared" si="6"/>
        <v>194857.77</v>
      </c>
      <c r="N13" s="164">
        <f t="shared" si="2"/>
        <v>59.479393622019956</v>
      </c>
      <c r="O13" s="163">
        <v>9992.5914527172608</v>
      </c>
      <c r="P13" s="163">
        <v>1741.31</v>
      </c>
      <c r="Q13" s="165">
        <f t="shared" si="3"/>
        <v>17.426010142008657</v>
      </c>
      <c r="R13" s="166">
        <f t="shared" si="4"/>
        <v>492589.92835609108</v>
      </c>
      <c r="S13" s="166">
        <f t="shared" si="4"/>
        <v>262872.48</v>
      </c>
      <c r="T13" s="167">
        <f t="shared" si="5"/>
        <v>53.365378556820723</v>
      </c>
    </row>
    <row r="14" spans="1:20" x14ac:dyDescent="0.25">
      <c r="A14" s="161">
        <v>4</v>
      </c>
      <c r="B14" s="162" t="s">
        <v>235</v>
      </c>
      <c r="C14" s="163">
        <v>207815.72732428496</v>
      </c>
      <c r="D14" s="163">
        <v>72088.160000000003</v>
      </c>
      <c r="E14" s="164">
        <f t="shared" si="0"/>
        <v>34.688500686721568</v>
      </c>
      <c r="F14" s="163">
        <v>142478.70063783127</v>
      </c>
      <c r="G14" s="163">
        <v>65791.460000000006</v>
      </c>
      <c r="H14" s="164">
        <f t="shared" si="1"/>
        <v>46.176347556141948</v>
      </c>
      <c r="I14" s="163">
        <v>7132.1339621749403</v>
      </c>
      <c r="J14" s="163">
        <v>5361.87</v>
      </c>
      <c r="K14" s="164">
        <f>J14/I14%</f>
        <v>75.17904218339865</v>
      </c>
      <c r="L14" s="163">
        <f t="shared" si="6"/>
        <v>149610.8346000062</v>
      </c>
      <c r="M14" s="163">
        <f t="shared" si="6"/>
        <v>71153.33</v>
      </c>
      <c r="N14" s="164">
        <f t="shared" si="2"/>
        <v>47.558941964485939</v>
      </c>
      <c r="O14" s="163">
        <v>10893.626954122585</v>
      </c>
      <c r="P14" s="163">
        <v>2435.5300000000002</v>
      </c>
      <c r="Q14" s="165">
        <f t="shared" si="3"/>
        <v>22.357383911317967</v>
      </c>
      <c r="R14" s="166">
        <f t="shared" si="4"/>
        <v>368320.18887841376</v>
      </c>
      <c r="S14" s="166">
        <f t="shared" si="4"/>
        <v>145677.01999999999</v>
      </c>
      <c r="T14" s="167">
        <f t="shared" si="5"/>
        <v>39.551733627094073</v>
      </c>
    </row>
    <row r="15" spans="1:20" x14ac:dyDescent="0.25">
      <c r="A15" s="161">
        <v>5</v>
      </c>
      <c r="B15" s="162" t="s">
        <v>236</v>
      </c>
      <c r="C15" s="163">
        <v>435973.14734468842</v>
      </c>
      <c r="D15" s="163">
        <v>209682.21</v>
      </c>
      <c r="E15" s="164">
        <f t="shared" si="0"/>
        <v>48.095212119617393</v>
      </c>
      <c r="F15" s="163">
        <v>111233.0700517916</v>
      </c>
      <c r="G15" s="163">
        <v>54977.490000000005</v>
      </c>
      <c r="H15" s="164">
        <f t="shared" si="1"/>
        <v>49.425490076289137</v>
      </c>
      <c r="I15" s="163">
        <v>6511.4497895516943</v>
      </c>
      <c r="J15" s="163">
        <v>2629.04</v>
      </c>
      <c r="K15" s="164">
        <f>J15/I15%</f>
        <v>40.375647282400472</v>
      </c>
      <c r="L15" s="163">
        <f t="shared" si="6"/>
        <v>117744.5198413433</v>
      </c>
      <c r="M15" s="163">
        <f t="shared" si="6"/>
        <v>57606.530000000006</v>
      </c>
      <c r="N15" s="164">
        <f t="shared" si="2"/>
        <v>48.925020100827474</v>
      </c>
      <c r="O15" s="163">
        <v>9060.3485478090261</v>
      </c>
      <c r="P15" s="163">
        <v>2891.89</v>
      </c>
      <c r="Q15" s="165">
        <f t="shared" si="3"/>
        <v>31.918087750601128</v>
      </c>
      <c r="R15" s="166">
        <f t="shared" si="4"/>
        <v>562778.01573384076</v>
      </c>
      <c r="S15" s="166">
        <f t="shared" si="4"/>
        <v>270180.63</v>
      </c>
      <c r="T15" s="167">
        <f t="shared" si="5"/>
        <v>48.008383846994256</v>
      </c>
    </row>
    <row r="16" spans="1:20" x14ac:dyDescent="0.25">
      <c r="A16" s="161">
        <v>6</v>
      </c>
      <c r="B16" s="162" t="s">
        <v>237</v>
      </c>
      <c r="C16" s="163">
        <v>319235.77581248112</v>
      </c>
      <c r="D16" s="163">
        <v>120450.47</v>
      </c>
      <c r="E16" s="164">
        <f t="shared" si="0"/>
        <v>37.730880786604729</v>
      </c>
      <c r="F16" s="163">
        <v>229490.39082753964</v>
      </c>
      <c r="G16" s="163">
        <v>85495.72</v>
      </c>
      <c r="H16" s="164">
        <f t="shared" si="1"/>
        <v>37.25459688821978</v>
      </c>
      <c r="I16" s="163">
        <v>19667.737764202593</v>
      </c>
      <c r="J16" s="163">
        <v>12924.79</v>
      </c>
      <c r="K16" s="164">
        <f t="shared" ref="K16:K51" si="7">J16/I16%</f>
        <v>65.715692139868338</v>
      </c>
      <c r="L16" s="163">
        <f t="shared" si="6"/>
        <v>249158.12859174222</v>
      </c>
      <c r="M16" s="163">
        <f t="shared" si="6"/>
        <v>98420.510000000009</v>
      </c>
      <c r="N16" s="164">
        <f t="shared" si="2"/>
        <v>39.501223803645928</v>
      </c>
      <c r="O16" s="163">
        <v>7687.1824402681359</v>
      </c>
      <c r="P16" s="163">
        <v>2366.5500000000002</v>
      </c>
      <c r="Q16" s="165">
        <f t="shared" si="3"/>
        <v>30.785661955974767</v>
      </c>
      <c r="R16" s="166">
        <f t="shared" si="4"/>
        <v>576081.08684449142</v>
      </c>
      <c r="S16" s="166">
        <f t="shared" si="4"/>
        <v>221237.53</v>
      </c>
      <c r="T16" s="167">
        <f t="shared" si="5"/>
        <v>38.40388706594031</v>
      </c>
    </row>
    <row r="17" spans="1:20" x14ac:dyDescent="0.25">
      <c r="A17" s="161">
        <v>7</v>
      </c>
      <c r="B17" s="162" t="s">
        <v>93</v>
      </c>
      <c r="C17" s="163">
        <v>226472.81184506984</v>
      </c>
      <c r="D17" s="163">
        <v>74612.55</v>
      </c>
      <c r="E17" s="164">
        <f t="shared" si="0"/>
        <v>32.945477822319127</v>
      </c>
      <c r="F17" s="163">
        <v>213202.02979027515</v>
      </c>
      <c r="G17" s="163">
        <v>92087.84</v>
      </c>
      <c r="H17" s="164">
        <f t="shared" si="1"/>
        <v>43.192759511054355</v>
      </c>
      <c r="I17" s="163">
        <v>24265.75920790383</v>
      </c>
      <c r="J17" s="163">
        <v>10940.179999999998</v>
      </c>
      <c r="K17" s="164">
        <f t="shared" si="7"/>
        <v>45.084845301013985</v>
      </c>
      <c r="L17" s="163">
        <f t="shared" si="6"/>
        <v>237467.78899817896</v>
      </c>
      <c r="M17" s="163">
        <f t="shared" si="6"/>
        <v>103028.01999999999</v>
      </c>
      <c r="N17" s="164">
        <f t="shared" si="2"/>
        <v>43.386103199364889</v>
      </c>
      <c r="O17" s="163">
        <v>15500.495585327237</v>
      </c>
      <c r="P17" s="163">
        <v>3854.41</v>
      </c>
      <c r="Q17" s="165">
        <f t="shared" si="3"/>
        <v>24.866366231855082</v>
      </c>
      <c r="R17" s="166">
        <f t="shared" si="4"/>
        <v>479441.09642857598</v>
      </c>
      <c r="S17" s="166">
        <f t="shared" si="4"/>
        <v>181494.98</v>
      </c>
      <c r="T17" s="167">
        <f t="shared" si="5"/>
        <v>37.855532483965511</v>
      </c>
    </row>
    <row r="18" spans="1:20" x14ac:dyDescent="0.25">
      <c r="A18" s="161">
        <v>8</v>
      </c>
      <c r="B18" s="162" t="s">
        <v>238</v>
      </c>
      <c r="C18" s="163">
        <v>337364.94350502937</v>
      </c>
      <c r="D18" s="163">
        <v>124008.43</v>
      </c>
      <c r="E18" s="164">
        <f t="shared" si="0"/>
        <v>36.757947850663776</v>
      </c>
      <c r="F18" s="163">
        <v>224792.82850832993</v>
      </c>
      <c r="G18" s="163">
        <v>98349.54</v>
      </c>
      <c r="H18" s="164">
        <f t="shared" si="1"/>
        <v>43.751191108997304</v>
      </c>
      <c r="I18" s="163">
        <v>8855.212964592869</v>
      </c>
      <c r="J18" s="163">
        <v>2738.38</v>
      </c>
      <c r="K18" s="164">
        <f t="shared" si="7"/>
        <v>30.923931597684632</v>
      </c>
      <c r="L18" s="163">
        <f t="shared" si="6"/>
        <v>233648.04147292281</v>
      </c>
      <c r="M18" s="163">
        <f t="shared" si="6"/>
        <v>101087.92</v>
      </c>
      <c r="N18" s="164">
        <f t="shared" si="2"/>
        <v>43.265040598131854</v>
      </c>
      <c r="O18" s="163">
        <v>14927.860773029861</v>
      </c>
      <c r="P18" s="163">
        <v>3845.88</v>
      </c>
      <c r="Q18" s="165">
        <f t="shared" si="3"/>
        <v>25.763102017593472</v>
      </c>
      <c r="R18" s="166">
        <f t="shared" si="4"/>
        <v>585940.84575098206</v>
      </c>
      <c r="S18" s="166">
        <f t="shared" si="4"/>
        <v>228942.22999999998</v>
      </c>
      <c r="T18" s="167">
        <f t="shared" si="5"/>
        <v>39.072584145686562</v>
      </c>
    </row>
    <row r="19" spans="1:20" x14ac:dyDescent="0.25">
      <c r="A19" s="161">
        <v>9</v>
      </c>
      <c r="B19" s="162" t="s">
        <v>239</v>
      </c>
      <c r="C19" s="163">
        <v>553521.59083538933</v>
      </c>
      <c r="D19" s="163">
        <v>200907.88</v>
      </c>
      <c r="E19" s="164">
        <f t="shared" si="0"/>
        <v>36.296304123708083</v>
      </c>
      <c r="F19" s="163">
        <v>1005200.5700605364</v>
      </c>
      <c r="G19" s="163">
        <v>574162.78</v>
      </c>
      <c r="H19" s="164">
        <f t="shared" si="1"/>
        <v>57.119225466159669</v>
      </c>
      <c r="I19" s="163">
        <v>355049.1038744236</v>
      </c>
      <c r="J19" s="163">
        <v>211609.44999999998</v>
      </c>
      <c r="K19" s="164">
        <f t="shared" si="7"/>
        <v>59.600051849403791</v>
      </c>
      <c r="L19" s="163">
        <f t="shared" si="6"/>
        <v>1360249.67393496</v>
      </c>
      <c r="M19" s="163">
        <f t="shared" si="6"/>
        <v>785772.23</v>
      </c>
      <c r="N19" s="164">
        <f t="shared" si="2"/>
        <v>57.766764812146647</v>
      </c>
      <c r="O19" s="163">
        <v>110814.06826939434</v>
      </c>
      <c r="P19" s="163">
        <v>18326.740000000002</v>
      </c>
      <c r="Q19" s="165">
        <f t="shared" si="3"/>
        <v>16.538279197048173</v>
      </c>
      <c r="R19" s="166">
        <f t="shared" si="4"/>
        <v>2024585.3330397438</v>
      </c>
      <c r="S19" s="166">
        <f t="shared" si="4"/>
        <v>1005006.85</v>
      </c>
      <c r="T19" s="167">
        <f t="shared" si="5"/>
        <v>49.64013290025504</v>
      </c>
    </row>
    <row r="20" spans="1:20" x14ac:dyDescent="0.25">
      <c r="A20" s="161">
        <v>10</v>
      </c>
      <c r="B20" s="162" t="s">
        <v>240</v>
      </c>
      <c r="C20" s="163">
        <v>1204345.7418838623</v>
      </c>
      <c r="D20" s="163">
        <v>416792.7</v>
      </c>
      <c r="E20" s="164">
        <f t="shared" si="0"/>
        <v>34.607395991457096</v>
      </c>
      <c r="F20" s="163">
        <v>742875.03683053027</v>
      </c>
      <c r="G20" s="163">
        <v>359355.29000000004</v>
      </c>
      <c r="H20" s="164">
        <f t="shared" si="1"/>
        <v>48.373585352011041</v>
      </c>
      <c r="I20" s="163">
        <v>74742.373034342527</v>
      </c>
      <c r="J20" s="163">
        <v>44696.639999999999</v>
      </c>
      <c r="K20" s="164">
        <f t="shared" si="7"/>
        <v>59.800937788612686</v>
      </c>
      <c r="L20" s="163">
        <f t="shared" si="6"/>
        <v>817617.40986487281</v>
      </c>
      <c r="M20" s="163">
        <f t="shared" si="6"/>
        <v>404051.93000000005</v>
      </c>
      <c r="N20" s="164">
        <f t="shared" si="2"/>
        <v>49.418215063054674</v>
      </c>
      <c r="O20" s="163">
        <v>82358.674787137483</v>
      </c>
      <c r="P20" s="163">
        <v>14465.76</v>
      </c>
      <c r="Q20" s="165">
        <f t="shared" si="3"/>
        <v>17.564342842314915</v>
      </c>
      <c r="R20" s="166">
        <f t="shared" si="4"/>
        <v>2104321.8265358726</v>
      </c>
      <c r="S20" s="166">
        <f t="shared" si="4"/>
        <v>835310.39000000013</v>
      </c>
      <c r="T20" s="167">
        <f t="shared" si="5"/>
        <v>39.694992442058414</v>
      </c>
    </row>
    <row r="21" spans="1:20" x14ac:dyDescent="0.25">
      <c r="A21" s="161">
        <v>11</v>
      </c>
      <c r="B21" s="162" t="s">
        <v>241</v>
      </c>
      <c r="C21" s="163">
        <v>507895.51060902874</v>
      </c>
      <c r="D21" s="163">
        <v>233676.27</v>
      </c>
      <c r="E21" s="164">
        <f t="shared" si="0"/>
        <v>46.008729181282504</v>
      </c>
      <c r="F21" s="163">
        <v>144003.45411237676</v>
      </c>
      <c r="G21" s="163">
        <v>60070.559999999998</v>
      </c>
      <c r="H21" s="164">
        <f t="shared" si="1"/>
        <v>41.714666061497667</v>
      </c>
      <c r="I21" s="163">
        <v>5587.5082917485988</v>
      </c>
      <c r="J21" s="163">
        <v>676.15</v>
      </c>
      <c r="K21" s="164">
        <f t="shared" si="7"/>
        <v>12.101100610418964</v>
      </c>
      <c r="L21" s="163">
        <f t="shared" si="6"/>
        <v>149590.96240412534</v>
      </c>
      <c r="M21" s="163">
        <f t="shared" si="6"/>
        <v>60746.71</v>
      </c>
      <c r="N21" s="164">
        <f t="shared" si="2"/>
        <v>40.608542804805673</v>
      </c>
      <c r="O21" s="163">
        <v>9606.600992861464</v>
      </c>
      <c r="P21" s="163">
        <v>2618.13</v>
      </c>
      <c r="Q21" s="165">
        <f t="shared" si="3"/>
        <v>27.253447935908834</v>
      </c>
      <c r="R21" s="166">
        <f t="shared" si="4"/>
        <v>667093.07400601555</v>
      </c>
      <c r="S21" s="166">
        <f t="shared" si="4"/>
        <v>297041.11</v>
      </c>
      <c r="T21" s="167">
        <f t="shared" si="5"/>
        <v>44.527686101762974</v>
      </c>
    </row>
    <row r="22" spans="1:20" x14ac:dyDescent="0.25">
      <c r="A22" s="161">
        <v>12</v>
      </c>
      <c r="B22" s="162" t="s">
        <v>242</v>
      </c>
      <c r="C22" s="163">
        <v>464537.78647925786</v>
      </c>
      <c r="D22" s="163">
        <v>167397.23000000001</v>
      </c>
      <c r="E22" s="164">
        <f t="shared" si="0"/>
        <v>36.0352235861602</v>
      </c>
      <c r="F22" s="163">
        <v>331029.9434088124</v>
      </c>
      <c r="G22" s="163">
        <v>168056.17</v>
      </c>
      <c r="H22" s="164">
        <f t="shared" si="1"/>
        <v>50.767664178480523</v>
      </c>
      <c r="I22" s="163">
        <v>33779.494610567832</v>
      </c>
      <c r="J22" s="163">
        <v>20994.68</v>
      </c>
      <c r="K22" s="164">
        <f t="shared" si="7"/>
        <v>62.152143606766295</v>
      </c>
      <c r="L22" s="163">
        <f t="shared" si="6"/>
        <v>364809.43801938021</v>
      </c>
      <c r="M22" s="163">
        <f t="shared" si="6"/>
        <v>189050.85</v>
      </c>
      <c r="N22" s="164">
        <f t="shared" si="2"/>
        <v>51.821808949459481</v>
      </c>
      <c r="O22" s="163">
        <v>23088.839896833761</v>
      </c>
      <c r="P22" s="163">
        <v>5653.61</v>
      </c>
      <c r="Q22" s="165">
        <f t="shared" si="3"/>
        <v>24.486332034271221</v>
      </c>
      <c r="R22" s="166">
        <f t="shared" si="4"/>
        <v>852436.06439547183</v>
      </c>
      <c r="S22" s="166">
        <f t="shared" si="4"/>
        <v>362101.69</v>
      </c>
      <c r="T22" s="167">
        <f t="shared" si="5"/>
        <v>42.478457344105244</v>
      </c>
    </row>
    <row r="23" spans="1:20" x14ac:dyDescent="0.25">
      <c r="A23" s="161">
        <v>13</v>
      </c>
      <c r="B23" s="162" t="s">
        <v>243</v>
      </c>
      <c r="C23" s="163">
        <v>787208.78142204403</v>
      </c>
      <c r="D23" s="163">
        <v>273197.59000000003</v>
      </c>
      <c r="E23" s="164">
        <f t="shared" si="0"/>
        <v>34.704591265672299</v>
      </c>
      <c r="F23" s="163">
        <v>268468.40467579616</v>
      </c>
      <c r="G23" s="163">
        <v>106584.79</v>
      </c>
      <c r="H23" s="164">
        <f t="shared" si="1"/>
        <v>39.701055373243022</v>
      </c>
      <c r="I23" s="163">
        <v>6578.3187447412347</v>
      </c>
      <c r="J23" s="163">
        <v>3113.75</v>
      </c>
      <c r="K23" s="164">
        <f t="shared" si="7"/>
        <v>47.333522755934546</v>
      </c>
      <c r="L23" s="163">
        <f t="shared" si="6"/>
        <v>275046.72342053743</v>
      </c>
      <c r="M23" s="163">
        <f t="shared" si="6"/>
        <v>109698.54</v>
      </c>
      <c r="N23" s="164">
        <f t="shared" si="2"/>
        <v>39.883601824361499</v>
      </c>
      <c r="O23" s="163">
        <v>17166.216347914477</v>
      </c>
      <c r="P23" s="163">
        <v>5444.93</v>
      </c>
      <c r="Q23" s="165">
        <f t="shared" si="3"/>
        <v>31.718870889457854</v>
      </c>
      <c r="R23" s="166">
        <f t="shared" si="4"/>
        <v>1079421.7211904959</v>
      </c>
      <c r="S23" s="166">
        <f t="shared" si="4"/>
        <v>388341.06</v>
      </c>
      <c r="T23" s="167">
        <f t="shared" si="5"/>
        <v>35.976769077029324</v>
      </c>
    </row>
    <row r="24" spans="1:20" x14ac:dyDescent="0.25">
      <c r="A24" s="161">
        <v>14</v>
      </c>
      <c r="B24" s="162" t="s">
        <v>244</v>
      </c>
      <c r="C24" s="163">
        <v>296125.21526032081</v>
      </c>
      <c r="D24" s="163">
        <v>95136.85</v>
      </c>
      <c r="E24" s="164">
        <f t="shared" si="0"/>
        <v>32.127237093391763</v>
      </c>
      <c r="F24" s="163">
        <v>188962.82837176201</v>
      </c>
      <c r="G24" s="163">
        <v>72827.06</v>
      </c>
      <c r="H24" s="164">
        <f t="shared" si="1"/>
        <v>38.540415925994388</v>
      </c>
      <c r="I24" s="163">
        <v>5884.1001675378538</v>
      </c>
      <c r="J24" s="163">
        <v>2333.44</v>
      </c>
      <c r="K24" s="164">
        <f t="shared" si="7"/>
        <v>39.65670083037363</v>
      </c>
      <c r="L24" s="163">
        <f t="shared" si="6"/>
        <v>194846.92853929987</v>
      </c>
      <c r="M24" s="163">
        <f t="shared" si="6"/>
        <v>75160.5</v>
      </c>
      <c r="N24" s="164">
        <f t="shared" si="2"/>
        <v>38.574126142737946</v>
      </c>
      <c r="O24" s="163">
        <v>15411.783339008914</v>
      </c>
      <c r="P24" s="163">
        <v>3167.11</v>
      </c>
      <c r="Q24" s="165">
        <f t="shared" si="3"/>
        <v>20.549925536415355</v>
      </c>
      <c r="R24" s="166">
        <f t="shared" si="4"/>
        <v>506383.9271386296</v>
      </c>
      <c r="S24" s="166">
        <f t="shared" si="4"/>
        <v>173464.46</v>
      </c>
      <c r="T24" s="167">
        <f t="shared" si="5"/>
        <v>34.255522480774097</v>
      </c>
    </row>
    <row r="25" spans="1:20" x14ac:dyDescent="0.25">
      <c r="A25" s="161">
        <v>15</v>
      </c>
      <c r="B25" s="162" t="s">
        <v>101</v>
      </c>
      <c r="C25" s="163">
        <v>163351.66651217832</v>
      </c>
      <c r="D25" s="163">
        <v>54990.49</v>
      </c>
      <c r="E25" s="164">
        <f t="shared" si="0"/>
        <v>33.663868373145924</v>
      </c>
      <c r="F25" s="163">
        <v>52852.90701974788</v>
      </c>
      <c r="G25" s="163">
        <v>22126.5</v>
      </c>
      <c r="H25" s="164">
        <f t="shared" si="1"/>
        <v>41.864300844857389</v>
      </c>
      <c r="I25" s="163">
        <v>1234.5746515626679</v>
      </c>
      <c r="J25" s="163">
        <v>525.16</v>
      </c>
      <c r="K25" s="164">
        <f t="shared" si="7"/>
        <v>42.537727413670495</v>
      </c>
      <c r="L25" s="163">
        <f t="shared" si="6"/>
        <v>54087.481671310547</v>
      </c>
      <c r="M25" s="163">
        <f t="shared" si="6"/>
        <v>22651.66</v>
      </c>
      <c r="N25" s="164">
        <f t="shared" si="2"/>
        <v>41.879672153445902</v>
      </c>
      <c r="O25" s="163">
        <v>1955.5133556114761</v>
      </c>
      <c r="P25" s="163">
        <v>417.08</v>
      </c>
      <c r="Q25" s="165">
        <f t="shared" si="3"/>
        <v>21.328414802341342</v>
      </c>
      <c r="R25" s="166">
        <f t="shared" si="4"/>
        <v>219394.66153910034</v>
      </c>
      <c r="S25" s="166">
        <f t="shared" si="4"/>
        <v>78059.23</v>
      </c>
      <c r="T25" s="167">
        <f t="shared" si="5"/>
        <v>35.579366176185808</v>
      </c>
    </row>
    <row r="26" spans="1:20" x14ac:dyDescent="0.25">
      <c r="A26" s="161">
        <v>16</v>
      </c>
      <c r="B26" s="162" t="s">
        <v>245</v>
      </c>
      <c r="C26" s="163">
        <v>120000.59409748555</v>
      </c>
      <c r="D26" s="163">
        <v>34693.49</v>
      </c>
      <c r="E26" s="164">
        <f t="shared" si="0"/>
        <v>28.911098533242139</v>
      </c>
      <c r="F26" s="163">
        <v>89957.874861550488</v>
      </c>
      <c r="G26" s="163">
        <v>33045.850000000006</v>
      </c>
      <c r="H26" s="164">
        <f t="shared" si="1"/>
        <v>36.734805097229305</v>
      </c>
      <c r="I26" s="163">
        <v>7212.5003843387267</v>
      </c>
      <c r="J26" s="163">
        <v>4524.62</v>
      </c>
      <c r="K26" s="164">
        <f t="shared" si="7"/>
        <v>62.733029586033595</v>
      </c>
      <c r="L26" s="163">
        <f t="shared" si="6"/>
        <v>97170.375245889212</v>
      </c>
      <c r="M26" s="163">
        <f t="shared" si="6"/>
        <v>37570.470000000008</v>
      </c>
      <c r="N26" s="164">
        <f t="shared" si="2"/>
        <v>38.664531144320577</v>
      </c>
      <c r="O26" s="163">
        <v>4831.345888114367</v>
      </c>
      <c r="P26" s="163">
        <v>874.31</v>
      </c>
      <c r="Q26" s="165">
        <f t="shared" si="3"/>
        <v>18.096613661027604</v>
      </c>
      <c r="R26" s="166">
        <f t="shared" si="4"/>
        <v>222002.31523148913</v>
      </c>
      <c r="S26" s="166">
        <f t="shared" si="4"/>
        <v>73138.27</v>
      </c>
      <c r="T26" s="167">
        <f t="shared" si="5"/>
        <v>32.944823086072915</v>
      </c>
    </row>
    <row r="27" spans="1:20" ht="25.5" x14ac:dyDescent="0.25">
      <c r="A27" s="161">
        <v>17</v>
      </c>
      <c r="B27" s="162" t="s">
        <v>103</v>
      </c>
      <c r="C27" s="163">
        <v>272772.98118848511</v>
      </c>
      <c r="D27" s="163">
        <v>88570.98</v>
      </c>
      <c r="E27" s="164">
        <f t="shared" si="0"/>
        <v>32.470584005091681</v>
      </c>
      <c r="F27" s="163">
        <v>136941.69073862393</v>
      </c>
      <c r="G27" s="163">
        <v>61379.92</v>
      </c>
      <c r="H27" s="164">
        <f t="shared" si="1"/>
        <v>44.821938205183855</v>
      </c>
      <c r="I27" s="163">
        <v>5473.7132900137831</v>
      </c>
      <c r="J27" s="163">
        <v>2357.1999999999998</v>
      </c>
      <c r="K27" s="164">
        <f t="shared" si="7"/>
        <v>43.064001987471002</v>
      </c>
      <c r="L27" s="163">
        <f t="shared" si="6"/>
        <v>142415.40402863771</v>
      </c>
      <c r="M27" s="163">
        <f t="shared" si="6"/>
        <v>63737.119999999995</v>
      </c>
      <c r="N27" s="164">
        <f t="shared" si="2"/>
        <v>44.754372207646419</v>
      </c>
      <c r="O27" s="163">
        <v>31078.096947197693</v>
      </c>
      <c r="P27" s="163">
        <v>4313.5</v>
      </c>
      <c r="Q27" s="165">
        <f t="shared" si="3"/>
        <v>13.879549984443134</v>
      </c>
      <c r="R27" s="166">
        <f t="shared" si="4"/>
        <v>446266.48216432054</v>
      </c>
      <c r="S27" s="166">
        <f t="shared" si="4"/>
        <v>156621.59999999998</v>
      </c>
      <c r="T27" s="167">
        <f t="shared" si="5"/>
        <v>35.095981047111238</v>
      </c>
    </row>
    <row r="28" spans="1:20" x14ac:dyDescent="0.25">
      <c r="A28" s="161">
        <v>18</v>
      </c>
      <c r="B28" s="162" t="s">
        <v>246</v>
      </c>
      <c r="C28" s="163">
        <v>146422.6069332585</v>
      </c>
      <c r="D28" s="163">
        <v>44605.61</v>
      </c>
      <c r="E28" s="164">
        <f t="shared" si="0"/>
        <v>30.463608683276533</v>
      </c>
      <c r="F28" s="163">
        <v>114881.48887770184</v>
      </c>
      <c r="G28" s="163">
        <v>43404.52</v>
      </c>
      <c r="H28" s="164">
        <f t="shared" si="1"/>
        <v>37.781996406929132</v>
      </c>
      <c r="I28" s="163">
        <v>7040.3385374255759</v>
      </c>
      <c r="J28" s="163">
        <v>2177.5</v>
      </c>
      <c r="K28" s="164">
        <f t="shared" si="7"/>
        <v>30.928910427029567</v>
      </c>
      <c r="L28" s="163">
        <f t="shared" si="6"/>
        <v>121921.82741512741</v>
      </c>
      <c r="M28" s="163">
        <f t="shared" si="6"/>
        <v>45582.02</v>
      </c>
      <c r="N28" s="164">
        <f t="shared" si="2"/>
        <v>37.386267058481131</v>
      </c>
      <c r="O28" s="163">
        <v>9874.7249154321999</v>
      </c>
      <c r="P28" s="163">
        <v>2571.06</v>
      </c>
      <c r="Q28" s="165">
        <f t="shared" si="3"/>
        <v>26.036775930658614</v>
      </c>
      <c r="R28" s="166">
        <f t="shared" si="4"/>
        <v>278219.15926381812</v>
      </c>
      <c r="S28" s="166">
        <f t="shared" si="4"/>
        <v>92758.69</v>
      </c>
      <c r="T28" s="167">
        <f t="shared" si="5"/>
        <v>33.340151787333468</v>
      </c>
    </row>
    <row r="29" spans="1:20" x14ac:dyDescent="0.25">
      <c r="A29" s="161">
        <v>19</v>
      </c>
      <c r="B29" s="162" t="s">
        <v>247</v>
      </c>
      <c r="C29" s="163">
        <v>1443745.2662345916</v>
      </c>
      <c r="D29" s="163">
        <v>452196.33</v>
      </c>
      <c r="E29" s="164">
        <f t="shared" si="0"/>
        <v>31.321060617526097</v>
      </c>
      <c r="F29" s="163">
        <v>335983.08878572145</v>
      </c>
      <c r="G29" s="163">
        <v>173825.02</v>
      </c>
      <c r="H29" s="164">
        <f t="shared" si="1"/>
        <v>51.736240841234611</v>
      </c>
      <c r="I29" s="163">
        <v>16616.011165800031</v>
      </c>
      <c r="J29" s="163">
        <v>5973.15</v>
      </c>
      <c r="K29" s="164">
        <f t="shared" si="7"/>
        <v>35.948158317889543</v>
      </c>
      <c r="L29" s="163">
        <f t="shared" si="6"/>
        <v>352599.09995152149</v>
      </c>
      <c r="M29" s="163">
        <f t="shared" si="6"/>
        <v>179798.16999999998</v>
      </c>
      <c r="N29" s="164">
        <f t="shared" si="2"/>
        <v>50.992237366663801</v>
      </c>
      <c r="O29" s="163">
        <v>34935.427902791504</v>
      </c>
      <c r="P29" s="163">
        <v>9236.4699999999993</v>
      </c>
      <c r="Q29" s="165">
        <f t="shared" si="3"/>
        <v>26.438691478749462</v>
      </c>
      <c r="R29" s="166">
        <f t="shared" si="4"/>
        <v>1831279.7940889045</v>
      </c>
      <c r="S29" s="166">
        <f t="shared" si="4"/>
        <v>641230.97</v>
      </c>
      <c r="T29" s="167">
        <f t="shared" si="5"/>
        <v>35.015455970725881</v>
      </c>
    </row>
    <row r="30" spans="1:20" x14ac:dyDescent="0.25">
      <c r="A30" s="161">
        <v>20</v>
      </c>
      <c r="B30" s="162" t="s">
        <v>248</v>
      </c>
      <c r="C30" s="163">
        <v>1967723.9097678498</v>
      </c>
      <c r="D30" s="163">
        <v>711929.03</v>
      </c>
      <c r="E30" s="164">
        <f t="shared" si="0"/>
        <v>36.180331319142873</v>
      </c>
      <c r="F30" s="163">
        <v>7857850.155616777</v>
      </c>
      <c r="G30" s="163">
        <v>3282342.87</v>
      </c>
      <c r="H30" s="164">
        <f t="shared" si="1"/>
        <v>41.771512627455579</v>
      </c>
      <c r="I30" s="163">
        <v>2102882.2072113561</v>
      </c>
      <c r="J30" s="163">
        <v>1019725.65</v>
      </c>
      <c r="K30" s="164">
        <f t="shared" si="7"/>
        <v>48.491810264173751</v>
      </c>
      <c r="L30" s="163">
        <f t="shared" si="6"/>
        <v>9960732.3628281336</v>
      </c>
      <c r="M30" s="163">
        <f t="shared" si="6"/>
        <v>4302068.5200000005</v>
      </c>
      <c r="N30" s="164">
        <f t="shared" si="2"/>
        <v>43.190283237150666</v>
      </c>
      <c r="O30" s="163">
        <v>931831.64659749356</v>
      </c>
      <c r="P30" s="163">
        <v>108920.88</v>
      </c>
      <c r="Q30" s="165">
        <f t="shared" si="3"/>
        <v>11.688901144076359</v>
      </c>
      <c r="R30" s="166">
        <f t="shared" si="4"/>
        <v>12860287.919193476</v>
      </c>
      <c r="S30" s="166">
        <f t="shared" si="4"/>
        <v>5122918.4300000006</v>
      </c>
      <c r="T30" s="167">
        <f t="shared" si="5"/>
        <v>39.835176803112198</v>
      </c>
    </row>
    <row r="31" spans="1:20" x14ac:dyDescent="0.25">
      <c r="A31" s="161">
        <v>21</v>
      </c>
      <c r="B31" s="162" t="s">
        <v>249</v>
      </c>
      <c r="C31" s="163">
        <v>233853.43917451156</v>
      </c>
      <c r="D31" s="163">
        <v>81409.820000000007</v>
      </c>
      <c r="E31" s="164">
        <f t="shared" si="0"/>
        <v>34.812325312542647</v>
      </c>
      <c r="F31" s="163">
        <v>102698.1468728527</v>
      </c>
      <c r="G31" s="163">
        <v>50660.91</v>
      </c>
      <c r="H31" s="164">
        <f t="shared" si="1"/>
        <v>49.329916403186573</v>
      </c>
      <c r="I31" s="163">
        <v>2739.0872151650105</v>
      </c>
      <c r="J31" s="163">
        <v>3149.82</v>
      </c>
      <c r="K31" s="164">
        <f t="shared" si="7"/>
        <v>114.99524303428382</v>
      </c>
      <c r="L31" s="163">
        <f t="shared" si="6"/>
        <v>105437.23408801771</v>
      </c>
      <c r="M31" s="163">
        <f t="shared" si="6"/>
        <v>53810.73</v>
      </c>
      <c r="N31" s="164">
        <f t="shared" si="2"/>
        <v>51.035794390318955</v>
      </c>
      <c r="O31" s="163">
        <v>5640.7423137982278</v>
      </c>
      <c r="P31" s="163">
        <v>673.44</v>
      </c>
      <c r="Q31" s="165">
        <f t="shared" si="3"/>
        <v>11.938854188617157</v>
      </c>
      <c r="R31" s="166">
        <f t="shared" si="4"/>
        <v>344931.41557632748</v>
      </c>
      <c r="S31" s="166">
        <f t="shared" si="4"/>
        <v>135893.99000000002</v>
      </c>
      <c r="T31" s="167">
        <f t="shared" si="5"/>
        <v>39.397394340826281</v>
      </c>
    </row>
    <row r="32" spans="1:20" x14ac:dyDescent="0.25">
      <c r="A32" s="161">
        <v>22</v>
      </c>
      <c r="B32" s="162" t="s">
        <v>250</v>
      </c>
      <c r="C32" s="163">
        <v>331590.55683023442</v>
      </c>
      <c r="D32" s="163">
        <v>108982.08</v>
      </c>
      <c r="E32" s="164">
        <f t="shared" si="0"/>
        <v>32.866460686272177</v>
      </c>
      <c r="F32" s="163">
        <v>167320.65628341452</v>
      </c>
      <c r="G32" s="163">
        <v>72030.720000000001</v>
      </c>
      <c r="H32" s="164">
        <f t="shared" si="1"/>
        <v>43.049508410958801</v>
      </c>
      <c r="I32" s="163">
        <v>8475.6772735471422</v>
      </c>
      <c r="J32" s="163">
        <v>4539.0300000000007</v>
      </c>
      <c r="K32" s="164">
        <f t="shared" si="7"/>
        <v>53.553596408943704</v>
      </c>
      <c r="L32" s="163">
        <f t="shared" si="6"/>
        <v>175796.33355696165</v>
      </c>
      <c r="M32" s="163">
        <f t="shared" si="6"/>
        <v>76569.75</v>
      </c>
      <c r="N32" s="164">
        <f t="shared" si="2"/>
        <v>43.555942522083271</v>
      </c>
      <c r="O32" s="163">
        <v>7672.2628112987641</v>
      </c>
      <c r="P32" s="163">
        <v>1889.44</v>
      </c>
      <c r="Q32" s="165">
        <f t="shared" si="3"/>
        <v>24.626893609763545</v>
      </c>
      <c r="R32" s="166">
        <f t="shared" si="4"/>
        <v>515059.15319849487</v>
      </c>
      <c r="S32" s="166">
        <f t="shared" si="4"/>
        <v>187441.27000000002</v>
      </c>
      <c r="T32" s="167">
        <f t="shared" si="5"/>
        <v>36.392183079554634</v>
      </c>
    </row>
    <row r="33" spans="1:20" x14ac:dyDescent="0.25">
      <c r="A33" s="161">
        <v>23</v>
      </c>
      <c r="B33" s="162" t="s">
        <v>251</v>
      </c>
      <c r="C33" s="163">
        <v>486906.79023557965</v>
      </c>
      <c r="D33" s="163">
        <v>191677.83</v>
      </c>
      <c r="E33" s="164">
        <f t="shared" si="0"/>
        <v>39.366431901116158</v>
      </c>
      <c r="F33" s="163">
        <v>165039.78433968883</v>
      </c>
      <c r="G33" s="163">
        <v>72989.39</v>
      </c>
      <c r="H33" s="164">
        <f t="shared" si="1"/>
        <v>44.225330451093832</v>
      </c>
      <c r="I33" s="163">
        <v>4119.9789458719188</v>
      </c>
      <c r="J33" s="163">
        <v>819.03</v>
      </c>
      <c r="K33" s="164">
        <f t="shared" si="7"/>
        <v>19.879470520611292</v>
      </c>
      <c r="L33" s="163">
        <f t="shared" si="6"/>
        <v>169159.76328556077</v>
      </c>
      <c r="M33" s="163">
        <f t="shared" si="6"/>
        <v>73808.42</v>
      </c>
      <c r="N33" s="164">
        <f t="shared" si="2"/>
        <v>43.632373660515867</v>
      </c>
      <c r="O33" s="163">
        <v>8979.1596884718801</v>
      </c>
      <c r="P33" s="163">
        <v>2528.92</v>
      </c>
      <c r="Q33" s="165">
        <f t="shared" si="3"/>
        <v>28.164328152519857</v>
      </c>
      <c r="R33" s="166">
        <f t="shared" si="4"/>
        <v>665045.71320961241</v>
      </c>
      <c r="S33" s="166">
        <f t="shared" si="4"/>
        <v>268015.17</v>
      </c>
      <c r="T33" s="167">
        <f t="shared" si="5"/>
        <v>40.300262775398963</v>
      </c>
    </row>
    <row r="34" spans="1:20" x14ac:dyDescent="0.25">
      <c r="A34" s="161">
        <v>24</v>
      </c>
      <c r="B34" s="162" t="s">
        <v>252</v>
      </c>
      <c r="C34" s="163">
        <v>804816.80633352639</v>
      </c>
      <c r="D34" s="163">
        <v>234264.16</v>
      </c>
      <c r="E34" s="164">
        <f t="shared" si="0"/>
        <v>29.107761934946218</v>
      </c>
      <c r="F34" s="163">
        <v>332481.97597708303</v>
      </c>
      <c r="G34" s="163">
        <v>147348.57</v>
      </c>
      <c r="H34" s="164">
        <f t="shared" si="1"/>
        <v>44.317761757454271</v>
      </c>
      <c r="I34" s="163">
        <v>16328.678379657928</v>
      </c>
      <c r="J34" s="163">
        <v>6194.66</v>
      </c>
      <c r="K34" s="164">
        <f t="shared" si="7"/>
        <v>37.937301819339119</v>
      </c>
      <c r="L34" s="163">
        <f t="shared" si="6"/>
        <v>348810.65435674094</v>
      </c>
      <c r="M34" s="163">
        <f t="shared" si="6"/>
        <v>153543.23000000001</v>
      </c>
      <c r="N34" s="164">
        <f t="shared" si="2"/>
        <v>44.019076849345872</v>
      </c>
      <c r="O34" s="163">
        <v>33561.090188150833</v>
      </c>
      <c r="P34" s="163">
        <v>7912.76</v>
      </c>
      <c r="Q34" s="165">
        <f t="shared" si="3"/>
        <v>23.577184041517519</v>
      </c>
      <c r="R34" s="166">
        <f t="shared" si="4"/>
        <v>1187188.5508784181</v>
      </c>
      <c r="S34" s="166">
        <f t="shared" si="4"/>
        <v>395720.15</v>
      </c>
      <c r="T34" s="167">
        <f t="shared" si="5"/>
        <v>33.332544329811881</v>
      </c>
    </row>
    <row r="35" spans="1:20" x14ac:dyDescent="0.25">
      <c r="A35" s="161">
        <v>25</v>
      </c>
      <c r="B35" s="162" t="s">
        <v>253</v>
      </c>
      <c r="C35" s="163">
        <v>664825.91639658366</v>
      </c>
      <c r="D35" s="163">
        <v>252914.31</v>
      </c>
      <c r="E35" s="164">
        <f t="shared" si="0"/>
        <v>38.042185745528442</v>
      </c>
      <c r="F35" s="163">
        <v>2147060.2791988342</v>
      </c>
      <c r="G35" s="163">
        <v>897913.24</v>
      </c>
      <c r="H35" s="164">
        <f t="shared" si="1"/>
        <v>41.820588303885543</v>
      </c>
      <c r="I35" s="163">
        <v>374032.32733291079</v>
      </c>
      <c r="J35" s="163">
        <v>159944.13</v>
      </c>
      <c r="K35" s="164">
        <f t="shared" si="7"/>
        <v>42.762113943600475</v>
      </c>
      <c r="L35" s="163">
        <f t="shared" si="6"/>
        <v>2521092.6065317448</v>
      </c>
      <c r="M35" s="163">
        <f t="shared" si="6"/>
        <v>1057857.3700000001</v>
      </c>
      <c r="N35" s="164">
        <f t="shared" si="2"/>
        <v>41.960274178713703</v>
      </c>
      <c r="O35" s="163">
        <v>145801.62180302109</v>
      </c>
      <c r="P35" s="163">
        <v>32261.62</v>
      </c>
      <c r="Q35" s="165">
        <f t="shared" si="3"/>
        <v>22.127065255546782</v>
      </c>
      <c r="R35" s="166">
        <f t="shared" si="4"/>
        <v>3331720.1447313493</v>
      </c>
      <c r="S35" s="166">
        <f t="shared" si="4"/>
        <v>1343033.3000000003</v>
      </c>
      <c r="T35" s="167">
        <f t="shared" si="5"/>
        <v>40.310507535388894</v>
      </c>
    </row>
    <row r="36" spans="1:20" x14ac:dyDescent="0.25">
      <c r="A36" s="161">
        <v>26</v>
      </c>
      <c r="B36" s="162" t="s">
        <v>254</v>
      </c>
      <c r="C36" s="163">
        <v>152549.46077848328</v>
      </c>
      <c r="D36" s="163">
        <v>48364.08</v>
      </c>
      <c r="E36" s="164">
        <f t="shared" si="0"/>
        <v>31.703868209819088</v>
      </c>
      <c r="F36" s="163">
        <v>85700.215166757131</v>
      </c>
      <c r="G36" s="163">
        <v>39443.230000000003</v>
      </c>
      <c r="H36" s="164">
        <f t="shared" si="1"/>
        <v>46.024656908095977</v>
      </c>
      <c r="I36" s="163">
        <v>1298.4167176738222</v>
      </c>
      <c r="J36" s="163">
        <v>879.3</v>
      </c>
      <c r="K36" s="164">
        <f t="shared" si="7"/>
        <v>67.720939512802133</v>
      </c>
      <c r="L36" s="163">
        <f t="shared" si="6"/>
        <v>86998.631884430957</v>
      </c>
      <c r="M36" s="163">
        <f t="shared" si="6"/>
        <v>40322.530000000006</v>
      </c>
      <c r="N36" s="164">
        <f t="shared" si="2"/>
        <v>46.348464483400704</v>
      </c>
      <c r="O36" s="163">
        <v>4609.0490889266175</v>
      </c>
      <c r="P36" s="163">
        <v>1255.4100000000001</v>
      </c>
      <c r="Q36" s="165">
        <f t="shared" si="3"/>
        <v>27.237939448641612</v>
      </c>
      <c r="R36" s="166">
        <f t="shared" si="4"/>
        <v>244157.14175184086</v>
      </c>
      <c r="S36" s="166">
        <f t="shared" si="4"/>
        <v>89942.020000000019</v>
      </c>
      <c r="T36" s="167">
        <f t="shared" si="5"/>
        <v>36.837759221238052</v>
      </c>
    </row>
    <row r="37" spans="1:20" x14ac:dyDescent="0.25">
      <c r="A37" s="161">
        <v>27</v>
      </c>
      <c r="B37" s="162" t="s">
        <v>114</v>
      </c>
      <c r="C37" s="163">
        <v>287198.87454297062</v>
      </c>
      <c r="D37" s="163">
        <v>100036.44</v>
      </c>
      <c r="E37" s="164">
        <f t="shared" si="0"/>
        <v>34.831766022478817</v>
      </c>
      <c r="F37" s="163">
        <v>640693.08257200848</v>
      </c>
      <c r="G37" s="163">
        <v>317010.96999999997</v>
      </c>
      <c r="H37" s="164">
        <f t="shared" si="1"/>
        <v>49.479380786723361</v>
      </c>
      <c r="I37" s="163">
        <v>147239.12217982445</v>
      </c>
      <c r="J37" s="163">
        <v>82644.27</v>
      </c>
      <c r="K37" s="164">
        <f t="shared" si="7"/>
        <v>56.129287363630041</v>
      </c>
      <c r="L37" s="163">
        <f t="shared" si="6"/>
        <v>787932.20475183288</v>
      </c>
      <c r="M37" s="163">
        <f t="shared" si="6"/>
        <v>399655.24</v>
      </c>
      <c r="N37" s="164">
        <f t="shared" si="2"/>
        <v>50.722033899588531</v>
      </c>
      <c r="O37" s="163">
        <v>33188.839206383171</v>
      </c>
      <c r="P37" s="163">
        <v>7762.55</v>
      </c>
      <c r="Q37" s="165">
        <f t="shared" si="3"/>
        <v>23.389037355988751</v>
      </c>
      <c r="R37" s="166">
        <f t="shared" si="4"/>
        <v>1108319.9185011867</v>
      </c>
      <c r="S37" s="166">
        <f t="shared" si="4"/>
        <v>507454.23</v>
      </c>
      <c r="T37" s="167">
        <f t="shared" si="5"/>
        <v>45.785898234712334</v>
      </c>
    </row>
    <row r="38" spans="1:20" x14ac:dyDescent="0.25">
      <c r="A38" s="161">
        <v>28</v>
      </c>
      <c r="B38" s="162" t="s">
        <v>255</v>
      </c>
      <c r="C38" s="163">
        <v>775203.20544224279</v>
      </c>
      <c r="D38" s="163">
        <v>313826.93</v>
      </c>
      <c r="E38" s="164">
        <f t="shared" si="0"/>
        <v>40.483182705748234</v>
      </c>
      <c r="F38" s="163">
        <v>900251.43414799485</v>
      </c>
      <c r="G38" s="163">
        <v>452807.83999999997</v>
      </c>
      <c r="H38" s="164">
        <f t="shared" si="1"/>
        <v>50.297930425241809</v>
      </c>
      <c r="I38" s="163">
        <v>140149.54804335764</v>
      </c>
      <c r="J38" s="163">
        <v>63331.189999999995</v>
      </c>
      <c r="K38" s="164">
        <f t="shared" si="7"/>
        <v>45.188294135923591</v>
      </c>
      <c r="L38" s="163">
        <f t="shared" si="6"/>
        <v>1040400.9821913525</v>
      </c>
      <c r="M38" s="163">
        <f t="shared" si="6"/>
        <v>516139.02999999997</v>
      </c>
      <c r="N38" s="164">
        <f t="shared" si="2"/>
        <v>49.609625407396116</v>
      </c>
      <c r="O38" s="163">
        <v>75811.916841141094</v>
      </c>
      <c r="P38" s="163">
        <v>21773.19</v>
      </c>
      <c r="Q38" s="165">
        <f t="shared" si="3"/>
        <v>28.720009870775716</v>
      </c>
      <c r="R38" s="166">
        <f t="shared" si="4"/>
        <v>1891416.1044747366</v>
      </c>
      <c r="S38" s="166">
        <f t="shared" si="4"/>
        <v>851739.14999999991</v>
      </c>
      <c r="T38" s="167">
        <f t="shared" si="5"/>
        <v>45.031822875196234</v>
      </c>
    </row>
    <row r="39" spans="1:20" x14ac:dyDescent="0.25">
      <c r="A39" s="161">
        <v>29</v>
      </c>
      <c r="B39" s="162" t="s">
        <v>116</v>
      </c>
      <c r="C39" s="163">
        <v>385471.48336103966</v>
      </c>
      <c r="D39" s="163">
        <v>116459.71</v>
      </c>
      <c r="E39" s="164">
        <f t="shared" si="0"/>
        <v>30.212276400981317</v>
      </c>
      <c r="F39" s="163">
        <v>222114.6175501275</v>
      </c>
      <c r="G39" s="163">
        <v>92946.15</v>
      </c>
      <c r="H39" s="164">
        <f t="shared" si="1"/>
        <v>41.846030227624986</v>
      </c>
      <c r="I39" s="163">
        <v>32956.303624820524</v>
      </c>
      <c r="J39" s="163">
        <v>15211.7</v>
      </c>
      <c r="K39" s="164">
        <f t="shared" si="7"/>
        <v>46.157178830406046</v>
      </c>
      <c r="L39" s="163">
        <f t="shared" si="6"/>
        <v>255070.92117494802</v>
      </c>
      <c r="M39" s="163">
        <f t="shared" si="6"/>
        <v>108157.84999999999</v>
      </c>
      <c r="N39" s="164">
        <f t="shared" si="2"/>
        <v>42.403049905409127</v>
      </c>
      <c r="O39" s="163">
        <v>17287.636861159765</v>
      </c>
      <c r="P39" s="163">
        <v>4957.38</v>
      </c>
      <c r="Q39" s="165">
        <f t="shared" si="3"/>
        <v>28.675868424433268</v>
      </c>
      <c r="R39" s="166">
        <f t="shared" si="4"/>
        <v>657830.04139714746</v>
      </c>
      <c r="S39" s="166">
        <f t="shared" si="4"/>
        <v>229574.94</v>
      </c>
      <c r="T39" s="167">
        <f t="shared" si="5"/>
        <v>34.898822728194652</v>
      </c>
    </row>
    <row r="40" spans="1:20" x14ac:dyDescent="0.25">
      <c r="A40" s="161">
        <v>30</v>
      </c>
      <c r="B40" s="162" t="s">
        <v>256</v>
      </c>
      <c r="C40" s="163">
        <v>399096.58992405911</v>
      </c>
      <c r="D40" s="163">
        <v>132720.92000000001</v>
      </c>
      <c r="E40" s="164">
        <f t="shared" si="0"/>
        <v>33.255338018612086</v>
      </c>
      <c r="F40" s="163">
        <v>206939.74705678431</v>
      </c>
      <c r="G40" s="163">
        <v>97628.27</v>
      </c>
      <c r="H40" s="164">
        <f t="shared" si="1"/>
        <v>47.177147642502334</v>
      </c>
      <c r="I40" s="163">
        <v>14611.957814119087</v>
      </c>
      <c r="J40" s="163">
        <v>8626.58</v>
      </c>
      <c r="K40" s="164">
        <f t="shared" si="7"/>
        <v>59.037810741996537</v>
      </c>
      <c r="L40" s="163">
        <f t="shared" si="6"/>
        <v>221551.7048709034</v>
      </c>
      <c r="M40" s="163">
        <f t="shared" si="6"/>
        <v>106254.85</v>
      </c>
      <c r="N40" s="164">
        <f t="shared" si="2"/>
        <v>47.959391719379433</v>
      </c>
      <c r="O40" s="163">
        <v>16835.905981222237</v>
      </c>
      <c r="P40" s="163">
        <v>2986.18</v>
      </c>
      <c r="Q40" s="165">
        <f t="shared" si="3"/>
        <v>17.736972416753851</v>
      </c>
      <c r="R40" s="166">
        <f t="shared" si="4"/>
        <v>637484.20077618479</v>
      </c>
      <c r="S40" s="166">
        <f t="shared" si="4"/>
        <v>241961.95</v>
      </c>
      <c r="T40" s="167">
        <f t="shared" si="5"/>
        <v>37.955756347434686</v>
      </c>
    </row>
    <row r="41" spans="1:20" x14ac:dyDescent="0.25">
      <c r="A41" s="161">
        <v>31</v>
      </c>
      <c r="B41" s="162" t="s">
        <v>257</v>
      </c>
      <c r="C41" s="163">
        <v>295072.93001776177</v>
      </c>
      <c r="D41" s="163">
        <v>110611.54</v>
      </c>
      <c r="E41" s="164">
        <f t="shared" si="0"/>
        <v>37.48616994223827</v>
      </c>
      <c r="F41" s="163">
        <v>390996.14861318516</v>
      </c>
      <c r="G41" s="163">
        <v>224287.22999999998</v>
      </c>
      <c r="H41" s="164">
        <f t="shared" si="1"/>
        <v>57.363027946827344</v>
      </c>
      <c r="I41" s="163">
        <v>50756.048596567722</v>
      </c>
      <c r="J41" s="163">
        <v>25771.5</v>
      </c>
      <c r="K41" s="164">
        <f t="shared" si="7"/>
        <v>50.775229184690211</v>
      </c>
      <c r="L41" s="163">
        <f t="shared" si="6"/>
        <v>441752.19720975286</v>
      </c>
      <c r="M41" s="163">
        <f t="shared" si="6"/>
        <v>250058.72999999998</v>
      </c>
      <c r="N41" s="164">
        <f t="shared" si="2"/>
        <v>56.606108940589394</v>
      </c>
      <c r="O41" s="163">
        <v>26555.839464877899</v>
      </c>
      <c r="P41" s="163">
        <v>6554.93</v>
      </c>
      <c r="Q41" s="165">
        <f t="shared" si="3"/>
        <v>24.683572924401016</v>
      </c>
      <c r="R41" s="166">
        <f t="shared" si="4"/>
        <v>763380.96669239248</v>
      </c>
      <c r="S41" s="166">
        <f t="shared" si="4"/>
        <v>367225.19999999995</v>
      </c>
      <c r="T41" s="167">
        <f t="shared" si="5"/>
        <v>48.10510295942116</v>
      </c>
    </row>
    <row r="42" spans="1:20" x14ac:dyDescent="0.25">
      <c r="A42" s="161">
        <v>32</v>
      </c>
      <c r="B42" s="162" t="s">
        <v>119</v>
      </c>
      <c r="C42" s="163">
        <v>191594.4591861665</v>
      </c>
      <c r="D42" s="163">
        <v>72845.81</v>
      </c>
      <c r="E42" s="164">
        <f t="shared" si="0"/>
        <v>38.020833331729044</v>
      </c>
      <c r="F42" s="163">
        <v>68403.076294814629</v>
      </c>
      <c r="G42" s="163">
        <v>24145.530000000002</v>
      </c>
      <c r="H42" s="164">
        <f t="shared" si="1"/>
        <v>35.298894885858196</v>
      </c>
      <c r="I42" s="163">
        <v>3199.0052604129514</v>
      </c>
      <c r="J42" s="163">
        <v>2367.5300000000002</v>
      </c>
      <c r="K42" s="164">
        <f t="shared" si="7"/>
        <v>74.008318438788123</v>
      </c>
      <c r="L42" s="163">
        <f t="shared" si="6"/>
        <v>71602.081555227574</v>
      </c>
      <c r="M42" s="163">
        <f t="shared" si="6"/>
        <v>26513.06</v>
      </c>
      <c r="N42" s="164">
        <f t="shared" si="2"/>
        <v>37.028336919996036</v>
      </c>
      <c r="O42" s="163">
        <v>11260.443544359599</v>
      </c>
      <c r="P42" s="163">
        <v>1001</v>
      </c>
      <c r="Q42" s="165">
        <f t="shared" si="3"/>
        <v>8.8895254974339348</v>
      </c>
      <c r="R42" s="166">
        <f t="shared" si="4"/>
        <v>274456.98428575363</v>
      </c>
      <c r="S42" s="166">
        <f t="shared" si="4"/>
        <v>100359.87</v>
      </c>
      <c r="T42" s="167">
        <f t="shared" si="5"/>
        <v>36.566702888314666</v>
      </c>
    </row>
    <row r="43" spans="1:20" x14ac:dyDescent="0.25">
      <c r="A43" s="161">
        <v>33</v>
      </c>
      <c r="B43" s="162" t="s">
        <v>258</v>
      </c>
      <c r="C43" s="163">
        <v>171073.53729812804</v>
      </c>
      <c r="D43" s="163">
        <v>61220.24</v>
      </c>
      <c r="E43" s="164">
        <f t="shared" si="0"/>
        <v>35.785920468407767</v>
      </c>
      <c r="F43" s="163">
        <v>57429.033643991264</v>
      </c>
      <c r="G43" s="163">
        <v>28299.55</v>
      </c>
      <c r="H43" s="164">
        <f t="shared" si="1"/>
        <v>49.277426772374312</v>
      </c>
      <c r="I43" s="163">
        <v>412.75553335092724</v>
      </c>
      <c r="J43" s="163">
        <v>112.97999999999999</v>
      </c>
      <c r="K43" s="164">
        <f t="shared" si="7"/>
        <v>27.37213456177793</v>
      </c>
      <c r="L43" s="163">
        <f t="shared" si="6"/>
        <v>57841.789177342194</v>
      </c>
      <c r="M43" s="163">
        <f t="shared" si="6"/>
        <v>28412.53</v>
      </c>
      <c r="N43" s="164">
        <f t="shared" si="2"/>
        <v>49.121111922882505</v>
      </c>
      <c r="O43" s="163">
        <v>5093.1362106559154</v>
      </c>
      <c r="P43" s="163">
        <v>1380.41</v>
      </c>
      <c r="Q43" s="165">
        <f t="shared" si="3"/>
        <v>27.10333953197425</v>
      </c>
      <c r="R43" s="166">
        <f t="shared" si="4"/>
        <v>234008.46268612615</v>
      </c>
      <c r="S43" s="166">
        <f t="shared" si="4"/>
        <v>91013.18</v>
      </c>
      <c r="T43" s="167">
        <f t="shared" si="5"/>
        <v>38.893114785372234</v>
      </c>
    </row>
    <row r="44" spans="1:20" x14ac:dyDescent="0.25">
      <c r="A44" s="161">
        <v>34</v>
      </c>
      <c r="B44" s="162" t="s">
        <v>259</v>
      </c>
      <c r="C44" s="163">
        <v>120196.24133746266</v>
      </c>
      <c r="D44" s="163">
        <v>35235.370000000003</v>
      </c>
      <c r="E44" s="164">
        <f t="shared" si="0"/>
        <v>29.314868425105963</v>
      </c>
      <c r="F44" s="163">
        <v>207347.04387794322</v>
      </c>
      <c r="G44" s="163">
        <v>84840.37</v>
      </c>
      <c r="H44" s="164">
        <f t="shared" si="1"/>
        <v>40.917086838210274</v>
      </c>
      <c r="I44" s="163">
        <v>3878.8056681490461</v>
      </c>
      <c r="J44" s="163">
        <v>2254.7399999999998</v>
      </c>
      <c r="K44" s="164">
        <f t="shared" si="7"/>
        <v>58.129749023388293</v>
      </c>
      <c r="L44" s="163">
        <f t="shared" si="6"/>
        <v>211225.84954609227</v>
      </c>
      <c r="M44" s="163">
        <f t="shared" si="6"/>
        <v>87095.11</v>
      </c>
      <c r="N44" s="164">
        <f t="shared" si="2"/>
        <v>41.23316828274595</v>
      </c>
      <c r="O44" s="163">
        <v>19106.050362693524</v>
      </c>
      <c r="P44" s="163">
        <v>3914.71</v>
      </c>
      <c r="Q44" s="165">
        <f t="shared" si="3"/>
        <v>20.489373395790182</v>
      </c>
      <c r="R44" s="166">
        <f t="shared" si="4"/>
        <v>350528.1412462485</v>
      </c>
      <c r="S44" s="166">
        <f t="shared" si="4"/>
        <v>126245.19000000002</v>
      </c>
      <c r="T44" s="167">
        <f t="shared" si="5"/>
        <v>36.01570748389981</v>
      </c>
    </row>
    <row r="45" spans="1:20" x14ac:dyDescent="0.25">
      <c r="A45" s="161">
        <v>35</v>
      </c>
      <c r="B45" s="162" t="s">
        <v>122</v>
      </c>
      <c r="C45" s="163">
        <v>58897.690005446573</v>
      </c>
      <c r="D45" s="163">
        <v>19142.490000000002</v>
      </c>
      <c r="E45" s="164">
        <f t="shared" si="0"/>
        <v>32.501257686387696</v>
      </c>
      <c r="F45" s="163">
        <v>14031.126633234731</v>
      </c>
      <c r="G45" s="163">
        <v>5173.88</v>
      </c>
      <c r="H45" s="164">
        <f t="shared" si="1"/>
        <v>36.87430193769989</v>
      </c>
      <c r="I45" s="163">
        <v>229.25470618170169</v>
      </c>
      <c r="J45" s="163">
        <v>105.86</v>
      </c>
      <c r="K45" s="164">
        <f t="shared" si="7"/>
        <v>46.175715108809129</v>
      </c>
      <c r="L45" s="163">
        <f t="shared" si="6"/>
        <v>14260.381339416434</v>
      </c>
      <c r="M45" s="163">
        <f t="shared" si="6"/>
        <v>5279.74</v>
      </c>
      <c r="N45" s="164">
        <f t="shared" si="2"/>
        <v>37.023834596950955</v>
      </c>
      <c r="O45" s="163">
        <v>2813.5828095457468</v>
      </c>
      <c r="P45" s="163">
        <v>662.43</v>
      </c>
      <c r="Q45" s="165">
        <f t="shared" si="3"/>
        <v>23.544002250530855</v>
      </c>
      <c r="R45" s="166">
        <f t="shared" si="4"/>
        <v>75971.654154408752</v>
      </c>
      <c r="S45" s="166">
        <f t="shared" si="4"/>
        <v>25084.660000000003</v>
      </c>
      <c r="T45" s="167">
        <f t="shared" si="5"/>
        <v>33.018446523510775</v>
      </c>
    </row>
    <row r="46" spans="1:20" x14ac:dyDescent="0.25">
      <c r="A46" s="161">
        <v>36</v>
      </c>
      <c r="B46" s="162" t="s">
        <v>260</v>
      </c>
      <c r="C46" s="163">
        <v>312562.87906937196</v>
      </c>
      <c r="D46" s="163">
        <v>112217.44</v>
      </c>
      <c r="E46" s="164">
        <f t="shared" si="0"/>
        <v>35.902356778296067</v>
      </c>
      <c r="F46" s="163">
        <v>160307.13971159386</v>
      </c>
      <c r="G46" s="163">
        <v>72111.56</v>
      </c>
      <c r="H46" s="164">
        <f t="shared" si="1"/>
        <v>44.983373872015186</v>
      </c>
      <c r="I46" s="163">
        <v>1025.9363932633635</v>
      </c>
      <c r="J46" s="163">
        <v>513.28</v>
      </c>
      <c r="K46" s="164">
        <f t="shared" si="7"/>
        <v>50.03039207599668</v>
      </c>
      <c r="L46" s="163">
        <f t="shared" si="6"/>
        <v>161333.07610485723</v>
      </c>
      <c r="M46" s="163">
        <f t="shared" si="6"/>
        <v>72624.84</v>
      </c>
      <c r="N46" s="164">
        <f t="shared" si="2"/>
        <v>45.0154684664898</v>
      </c>
      <c r="O46" s="163">
        <v>8259.9716657026311</v>
      </c>
      <c r="P46" s="163">
        <v>1987.58</v>
      </c>
      <c r="Q46" s="165">
        <f t="shared" si="3"/>
        <v>24.06279440706686</v>
      </c>
      <c r="R46" s="166">
        <f t="shared" si="4"/>
        <v>482155.92683993187</v>
      </c>
      <c r="S46" s="166">
        <f t="shared" si="4"/>
        <v>186829.86</v>
      </c>
      <c r="T46" s="167">
        <f t="shared" si="5"/>
        <v>38.748846503762778</v>
      </c>
    </row>
    <row r="47" spans="1:20" x14ac:dyDescent="0.25">
      <c r="A47" s="161">
        <v>37</v>
      </c>
      <c r="B47" s="162" t="s">
        <v>261</v>
      </c>
      <c r="C47" s="163">
        <v>1065748.6443237143</v>
      </c>
      <c r="D47" s="163">
        <v>309407.40000000002</v>
      </c>
      <c r="E47" s="164">
        <f t="shared" si="0"/>
        <v>29.03192996284211</v>
      </c>
      <c r="F47" s="163">
        <v>552674.97756586573</v>
      </c>
      <c r="G47" s="163">
        <v>201384.56</v>
      </c>
      <c r="H47" s="164">
        <f t="shared" si="1"/>
        <v>36.438154100435959</v>
      </c>
      <c r="I47" s="163">
        <v>43718.097820670671</v>
      </c>
      <c r="J47" s="163">
        <v>16717.72</v>
      </c>
      <c r="K47" s="164">
        <f t="shared" si="7"/>
        <v>38.239815621839739</v>
      </c>
      <c r="L47" s="163">
        <f t="shared" si="6"/>
        <v>596393.07538653642</v>
      </c>
      <c r="M47" s="163">
        <f t="shared" si="6"/>
        <v>218102.28</v>
      </c>
      <c r="N47" s="164">
        <f t="shared" si="2"/>
        <v>36.5702233981578</v>
      </c>
      <c r="O47" s="163">
        <v>36318.518756557809</v>
      </c>
      <c r="P47" s="163">
        <v>9307.3799999999992</v>
      </c>
      <c r="Q47" s="165">
        <f t="shared" si="3"/>
        <v>25.627091408620359</v>
      </c>
      <c r="R47" s="166">
        <f t="shared" si="4"/>
        <v>1698460.2384668086</v>
      </c>
      <c r="S47" s="166">
        <f t="shared" si="4"/>
        <v>536817.06000000006</v>
      </c>
      <c r="T47" s="167">
        <f t="shared" si="5"/>
        <v>31.606101093339813</v>
      </c>
    </row>
    <row r="48" spans="1:20" x14ac:dyDescent="0.25">
      <c r="A48" s="161">
        <v>38</v>
      </c>
      <c r="B48" s="162" t="s">
        <v>262</v>
      </c>
      <c r="C48" s="163">
        <v>130923.61531899669</v>
      </c>
      <c r="D48" s="163">
        <v>44290</v>
      </c>
      <c r="E48" s="164">
        <f t="shared" si="0"/>
        <v>33.828885562079059</v>
      </c>
      <c r="F48" s="163">
        <v>165522.63288756998</v>
      </c>
      <c r="G48" s="163">
        <v>83792.37</v>
      </c>
      <c r="H48" s="164">
        <f t="shared" si="1"/>
        <v>50.622907899800829</v>
      </c>
      <c r="I48" s="163">
        <v>5381.1014181246692</v>
      </c>
      <c r="J48" s="163">
        <v>2931.04</v>
      </c>
      <c r="K48" s="164">
        <f t="shared" si="7"/>
        <v>54.469146225857173</v>
      </c>
      <c r="L48" s="163">
        <f t="shared" si="6"/>
        <v>170903.73430569464</v>
      </c>
      <c r="M48" s="163">
        <f t="shared" si="6"/>
        <v>86723.409999999989</v>
      </c>
      <c r="N48" s="164">
        <f t="shared" si="2"/>
        <v>50.744011154769893</v>
      </c>
      <c r="O48" s="163">
        <v>16469.139339900576</v>
      </c>
      <c r="P48" s="163">
        <v>2659.81</v>
      </c>
      <c r="Q48" s="165">
        <f t="shared" si="3"/>
        <v>16.15026714575151</v>
      </c>
      <c r="R48" s="166">
        <f t="shared" si="4"/>
        <v>318296.48896459187</v>
      </c>
      <c r="S48" s="166">
        <f t="shared" si="4"/>
        <v>133673.22</v>
      </c>
      <c r="T48" s="167">
        <f t="shared" si="5"/>
        <v>41.99644816530482</v>
      </c>
    </row>
    <row r="49" spans="1:20" x14ac:dyDescent="0.25">
      <c r="A49" s="161">
        <v>39</v>
      </c>
      <c r="B49" s="162" t="s">
        <v>287</v>
      </c>
      <c r="C49" s="163">
        <v>1522080.6180132059</v>
      </c>
      <c r="D49" s="163">
        <v>543150.04</v>
      </c>
      <c r="E49" s="164">
        <f t="shared" si="0"/>
        <v>35.684709047079366</v>
      </c>
      <c r="F49" s="163">
        <v>657039.74889330869</v>
      </c>
      <c r="G49" s="163">
        <v>325624.04000000004</v>
      </c>
      <c r="H49" s="164">
        <f t="shared" si="1"/>
        <v>49.55926038698086</v>
      </c>
      <c r="I49" s="163">
        <v>66942.732131429395</v>
      </c>
      <c r="J49" s="163">
        <v>36085.159999999996</v>
      </c>
      <c r="K49" s="164">
        <f t="shared" si="7"/>
        <v>53.904522344791076</v>
      </c>
      <c r="L49" s="163">
        <f t="shared" si="6"/>
        <v>723982.48102473805</v>
      </c>
      <c r="M49" s="163">
        <f t="shared" si="6"/>
        <v>361709.2</v>
      </c>
      <c r="N49" s="164">
        <f t="shared" si="2"/>
        <v>49.961043185469102</v>
      </c>
      <c r="O49" s="163">
        <v>72026.087784805655</v>
      </c>
      <c r="P49" s="163">
        <v>16562.7</v>
      </c>
      <c r="Q49" s="165">
        <f t="shared" si="3"/>
        <v>22.995418062251055</v>
      </c>
      <c r="R49" s="166">
        <f t="shared" si="4"/>
        <v>2318089.1868227497</v>
      </c>
      <c r="S49" s="166">
        <f t="shared" si="4"/>
        <v>921421.94</v>
      </c>
      <c r="T49" s="167">
        <f t="shared" si="5"/>
        <v>39.749201421491968</v>
      </c>
    </row>
    <row r="50" spans="1:20" x14ac:dyDescent="0.25">
      <c r="A50" s="161">
        <v>40</v>
      </c>
      <c r="B50" s="162" t="s">
        <v>263</v>
      </c>
      <c r="C50" s="163">
        <v>568347.05181482958</v>
      </c>
      <c r="D50" s="163">
        <v>244013.78</v>
      </c>
      <c r="E50" s="164">
        <f t="shared" si="0"/>
        <v>42.933939609754667</v>
      </c>
      <c r="F50" s="163">
        <v>198565.891787973</v>
      </c>
      <c r="G50" s="163">
        <v>80610.820000000007</v>
      </c>
      <c r="H50" s="164">
        <f t="shared" si="1"/>
        <v>40.596508934210895</v>
      </c>
      <c r="I50" s="163">
        <v>2676.4027020198182</v>
      </c>
      <c r="J50" s="163">
        <v>949.48</v>
      </c>
      <c r="K50" s="164">
        <f t="shared" si="7"/>
        <v>35.475976738607002</v>
      </c>
      <c r="L50" s="163">
        <f t="shared" si="6"/>
        <v>201242.29448999281</v>
      </c>
      <c r="M50" s="163">
        <f t="shared" si="6"/>
        <v>81560.3</v>
      </c>
      <c r="N50" s="164">
        <f t="shared" si="2"/>
        <v>40.528408904647904</v>
      </c>
      <c r="O50" s="163">
        <v>15345.408387109324</v>
      </c>
      <c r="P50" s="163">
        <v>3463</v>
      </c>
      <c r="Q50" s="165">
        <f t="shared" si="3"/>
        <v>22.567011008381115</v>
      </c>
      <c r="R50" s="166">
        <f t="shared" si="4"/>
        <v>784934.75469193165</v>
      </c>
      <c r="S50" s="166">
        <f t="shared" si="4"/>
        <v>329037.08</v>
      </c>
      <c r="T50" s="167">
        <f t="shared" si="5"/>
        <v>41.919035694774315</v>
      </c>
    </row>
    <row r="51" spans="1:20" ht="15" customHeight="1" x14ac:dyDescent="0.25">
      <c r="A51" s="161">
        <v>41</v>
      </c>
      <c r="B51" s="162" t="s">
        <v>264</v>
      </c>
      <c r="C51" s="163">
        <v>247535.40154554872</v>
      </c>
      <c r="D51" s="163">
        <v>78415.95</v>
      </c>
      <c r="E51" s="164">
        <f t="shared" si="0"/>
        <v>31.678680912059669</v>
      </c>
      <c r="F51" s="163">
        <v>1183738.8403117848</v>
      </c>
      <c r="G51" s="163">
        <v>517279.80000000005</v>
      </c>
      <c r="H51" s="164">
        <f t="shared" si="1"/>
        <v>43.698811121526923</v>
      </c>
      <c r="I51" s="163">
        <v>315017.40892241464</v>
      </c>
      <c r="J51" s="163">
        <v>151884.97999999998</v>
      </c>
      <c r="K51" s="164">
        <f t="shared" si="7"/>
        <v>48.214789309440228</v>
      </c>
      <c r="L51" s="163">
        <f t="shared" si="6"/>
        <v>1498756.2492341995</v>
      </c>
      <c r="M51" s="163">
        <f t="shared" si="6"/>
        <v>669164.78</v>
      </c>
      <c r="N51" s="164">
        <f t="shared" si="2"/>
        <v>44.648005994431365</v>
      </c>
      <c r="O51" s="163">
        <v>74771.954808819937</v>
      </c>
      <c r="P51" s="163">
        <v>12859.67</v>
      </c>
      <c r="Q51" s="165">
        <f t="shared" si="3"/>
        <v>17.198520532036564</v>
      </c>
      <c r="R51" s="166">
        <f t="shared" si="4"/>
        <v>1821063.6055885684</v>
      </c>
      <c r="S51" s="166">
        <f t="shared" si="4"/>
        <v>760440.4</v>
      </c>
      <c r="T51" s="167">
        <f t="shared" si="5"/>
        <v>41.758036219400772</v>
      </c>
    </row>
    <row r="52" spans="1:20" x14ac:dyDescent="0.25">
      <c r="A52" s="145" t="s">
        <v>72</v>
      </c>
      <c r="B52" s="145"/>
      <c r="C52" s="168">
        <f>SUM(C11:C51)</f>
        <v>19898676.335777331</v>
      </c>
      <c r="D52" s="168">
        <f>SUM(D11:D51)</f>
        <v>7017374.7500000009</v>
      </c>
      <c r="E52" s="169">
        <f t="shared" ref="E52" si="8">D52/C52%</f>
        <v>35.265535413443224</v>
      </c>
      <c r="F52" s="168">
        <f>SUM(F11:F51)</f>
        <v>22565812.787194751</v>
      </c>
      <c r="G52" s="168">
        <f>SUM(G11:G51)</f>
        <v>10075975.500000004</v>
      </c>
      <c r="H52" s="169">
        <f t="shared" ref="H52" si="9">G52/F52%</f>
        <v>44.651507105109637</v>
      </c>
      <c r="I52" s="168">
        <f>SUM(I11:I51)</f>
        <v>4166333.656153067</v>
      </c>
      <c r="J52" s="168">
        <f>SUM(J11:J51)</f>
        <v>2095987.52</v>
      </c>
      <c r="K52" s="169">
        <f t="shared" ref="K52" si="10">J52/I52%</f>
        <v>50.307721200017966</v>
      </c>
      <c r="L52" s="168">
        <f>SUM(L11:L51)</f>
        <v>26732146.443347827</v>
      </c>
      <c r="M52" s="168">
        <f>SUM(M11:M51)</f>
        <v>12171963.02</v>
      </c>
      <c r="N52" s="169">
        <f t="shared" ref="N52" si="11">M52/L52%</f>
        <v>45.533055289052321</v>
      </c>
      <c r="O52" s="168">
        <f>SUM(O11:O51)</f>
        <v>2064687.079608537</v>
      </c>
      <c r="P52" s="168">
        <f>SUM(P11:P51)</f>
        <v>357765.01</v>
      </c>
      <c r="Q52" s="170">
        <f t="shared" ref="Q52" si="12">P52/O52%</f>
        <v>17.3278078568609</v>
      </c>
      <c r="R52" s="168">
        <f>SUM(R11:R51)</f>
        <v>48695509.858733706</v>
      </c>
      <c r="S52" s="168">
        <f>SUM(S11:S51)</f>
        <v>19547102.779999994</v>
      </c>
      <c r="T52" s="171">
        <f t="shared" ref="T52" si="13">S52/R52%</f>
        <v>40.141489095619676</v>
      </c>
    </row>
  </sheetData>
  <mergeCells count="23">
    <mergeCell ref="S8:T8"/>
    <mergeCell ref="A52:B52"/>
    <mergeCell ref="G8:H8"/>
    <mergeCell ref="J8:K8"/>
    <mergeCell ref="M8:N8"/>
    <mergeCell ref="P8:Q8"/>
    <mergeCell ref="A6:A9"/>
    <mergeCell ref="B6:B9"/>
    <mergeCell ref="C6:E7"/>
    <mergeCell ref="F6:N6"/>
    <mergeCell ref="D8:E8"/>
    <mergeCell ref="O6:Q7"/>
    <mergeCell ref="R6:T7"/>
    <mergeCell ref="F7:H7"/>
    <mergeCell ref="I7:K7"/>
    <mergeCell ref="L7:N7"/>
    <mergeCell ref="A1:T1"/>
    <mergeCell ref="A2:T2"/>
    <mergeCell ref="A3:T3"/>
    <mergeCell ref="A4:T4"/>
    <mergeCell ref="A5:N5"/>
    <mergeCell ref="O5:Q5"/>
    <mergeCell ref="R5:T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7409-3DA2-432A-B8CE-A3BD7C315C60}">
  <dimension ref="A1:P50"/>
  <sheetViews>
    <sheetView workbookViewId="0">
      <selection activeCell="R11" sqref="R11"/>
    </sheetView>
  </sheetViews>
  <sheetFormatPr defaultRowHeight="15" x14ac:dyDescent="0.25"/>
  <cols>
    <col min="2" max="2" width="20" customWidth="1"/>
  </cols>
  <sheetData>
    <row r="1" spans="1:16" ht="15" customHeight="1" x14ac:dyDescent="0.2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</row>
    <row r="2" spans="1:16" ht="15" customHeight="1" x14ac:dyDescent="0.25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6" ht="15" customHeight="1" x14ac:dyDescent="0.25">
      <c r="A3" s="173" t="s">
        <v>227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1:16" ht="15" customHeight="1" x14ac:dyDescent="0.25">
      <c r="A4" s="172" t="s">
        <v>276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</row>
    <row r="5" spans="1:16" ht="15" customHeight="1" x14ac:dyDescent="0.25">
      <c r="A5" s="174"/>
      <c r="B5" s="175"/>
      <c r="C5" s="175"/>
      <c r="D5" s="175"/>
      <c r="E5" s="175"/>
      <c r="F5" s="175"/>
      <c r="G5" s="175"/>
      <c r="H5" s="175"/>
      <c r="I5" s="175"/>
      <c r="J5" s="173" t="s">
        <v>228</v>
      </c>
      <c r="K5" s="173"/>
      <c r="L5" s="173"/>
      <c r="M5" s="176" t="s">
        <v>267</v>
      </c>
      <c r="N5" s="176"/>
      <c r="O5" s="176"/>
      <c r="P5" s="176"/>
    </row>
    <row r="6" spans="1:16" ht="15" customHeight="1" x14ac:dyDescent="0.25">
      <c r="A6" s="111" t="s">
        <v>4</v>
      </c>
      <c r="B6" s="177" t="s">
        <v>86</v>
      </c>
      <c r="C6" s="177" t="s">
        <v>207</v>
      </c>
      <c r="D6" s="177"/>
      <c r="E6" s="177" t="s">
        <v>183</v>
      </c>
      <c r="F6" s="177"/>
      <c r="G6" s="177"/>
      <c r="H6" s="177"/>
      <c r="I6" s="177"/>
      <c r="J6" s="177"/>
      <c r="K6" s="177" t="s">
        <v>265</v>
      </c>
      <c r="L6" s="177"/>
      <c r="M6" s="177" t="s">
        <v>209</v>
      </c>
      <c r="N6" s="177"/>
      <c r="O6" s="177" t="s">
        <v>266</v>
      </c>
      <c r="P6" s="177"/>
    </row>
    <row r="7" spans="1:16" ht="15" customHeight="1" x14ac:dyDescent="0.25">
      <c r="A7" s="111"/>
      <c r="B7" s="177"/>
      <c r="C7" s="177"/>
      <c r="D7" s="177"/>
      <c r="E7" s="177" t="s">
        <v>231</v>
      </c>
      <c r="F7" s="177"/>
      <c r="G7" s="177" t="s">
        <v>187</v>
      </c>
      <c r="H7" s="177"/>
      <c r="I7" s="177" t="s">
        <v>166</v>
      </c>
      <c r="J7" s="177"/>
      <c r="K7" s="177"/>
      <c r="L7" s="177"/>
      <c r="M7" s="177"/>
      <c r="N7" s="177"/>
      <c r="O7" s="177"/>
      <c r="P7" s="177"/>
    </row>
    <row r="8" spans="1:16" x14ac:dyDescent="0.25">
      <c r="A8" s="111"/>
      <c r="B8" s="177"/>
      <c r="C8" s="178" t="s">
        <v>138</v>
      </c>
      <c r="D8" s="178" t="s">
        <v>139</v>
      </c>
      <c r="E8" s="178" t="s">
        <v>138</v>
      </c>
      <c r="F8" s="178" t="s">
        <v>139</v>
      </c>
      <c r="G8" s="178" t="s">
        <v>138</v>
      </c>
      <c r="H8" s="178" t="s">
        <v>139</v>
      </c>
      <c r="I8" s="178" t="s">
        <v>138</v>
      </c>
      <c r="J8" s="178" t="s">
        <v>139</v>
      </c>
      <c r="K8" s="178" t="s">
        <v>138</v>
      </c>
      <c r="L8" s="178" t="s">
        <v>139</v>
      </c>
      <c r="M8" s="178" t="s">
        <v>138</v>
      </c>
      <c r="N8" s="178" t="s">
        <v>139</v>
      </c>
      <c r="O8" s="178" t="s">
        <v>138</v>
      </c>
      <c r="P8" s="179" t="s">
        <v>139</v>
      </c>
    </row>
    <row r="9" spans="1:16" x14ac:dyDescent="0.25">
      <c r="A9" s="180">
        <v>1</v>
      </c>
      <c r="B9" s="181" t="s">
        <v>87</v>
      </c>
      <c r="C9" s="182">
        <f>'[4]District AGRI'!O10</f>
        <v>139568</v>
      </c>
      <c r="D9" s="182">
        <f>'[4]District AGRI'!P10</f>
        <v>204224</v>
      </c>
      <c r="E9" s="182">
        <f>I9-G9</f>
        <v>15086</v>
      </c>
      <c r="F9" s="182">
        <f>J9-H9</f>
        <v>446550</v>
      </c>
      <c r="G9" s="182">
        <f>'[4]District MSME'!I9+'[4]District MSME'!G9</f>
        <v>1750</v>
      </c>
      <c r="H9" s="182">
        <f>'[4]District MSME'!J9+'[4]District MSME'!H9</f>
        <v>99788</v>
      </c>
      <c r="I9" s="182">
        <f>'[4]District MSME'!K9</f>
        <v>16836</v>
      </c>
      <c r="J9" s="182">
        <f>'[4]District MSME'!L9</f>
        <v>546338</v>
      </c>
      <c r="K9" s="182">
        <f>'[4]District OPS'!O9</f>
        <v>6073</v>
      </c>
      <c r="L9" s="182">
        <f>'[4]District OPS'!P9</f>
        <v>11102</v>
      </c>
      <c r="M9" s="183">
        <f>C9+I9+K9</f>
        <v>162477</v>
      </c>
      <c r="N9" s="183">
        <f>D9+J9+L9</f>
        <v>761664</v>
      </c>
      <c r="O9" s="184">
        <f>'[4]District OPS'!Q9</f>
        <v>118374</v>
      </c>
      <c r="P9" s="185">
        <f>'[4]District OPS'!R9</f>
        <v>158699</v>
      </c>
    </row>
    <row r="10" spans="1:16" x14ac:dyDescent="0.25">
      <c r="A10" s="180">
        <v>2</v>
      </c>
      <c r="B10" s="181" t="s">
        <v>88</v>
      </c>
      <c r="C10" s="182">
        <f>'[4]District AGRI'!O11</f>
        <v>100906</v>
      </c>
      <c r="D10" s="182">
        <f>'[4]District AGRI'!P11</f>
        <v>160735</v>
      </c>
      <c r="E10" s="182">
        <f t="shared" ref="E10:F36" si="0">I10-G10</f>
        <v>9884</v>
      </c>
      <c r="F10" s="182">
        <f t="shared" si="0"/>
        <v>211339</v>
      </c>
      <c r="G10" s="182">
        <f>'[4]District MSME'!I10+'[4]District MSME'!G10</f>
        <v>850</v>
      </c>
      <c r="H10" s="182">
        <f>'[4]District MSME'!J10+'[4]District MSME'!H10</f>
        <v>38881</v>
      </c>
      <c r="I10" s="182">
        <f>'[4]District MSME'!K10</f>
        <v>10734</v>
      </c>
      <c r="J10" s="182">
        <f>'[4]District MSME'!L10</f>
        <v>250220</v>
      </c>
      <c r="K10" s="182">
        <f>'[4]District OPS'!O10</f>
        <v>4024</v>
      </c>
      <c r="L10" s="182">
        <f>'[4]District OPS'!P10</f>
        <v>9164</v>
      </c>
      <c r="M10" s="183">
        <f t="shared" ref="M10:N36" si="1">C10+I10+K10</f>
        <v>115664</v>
      </c>
      <c r="N10" s="183">
        <f t="shared" si="1"/>
        <v>420119</v>
      </c>
      <c r="O10" s="184">
        <f>'[4]District OPS'!Q10</f>
        <v>92924</v>
      </c>
      <c r="P10" s="185">
        <f>'[4]District OPS'!R10</f>
        <v>110347</v>
      </c>
    </row>
    <row r="11" spans="1:16" x14ac:dyDescent="0.25">
      <c r="A11" s="180">
        <v>3</v>
      </c>
      <c r="B11" s="181" t="s">
        <v>89</v>
      </c>
      <c r="C11" s="182">
        <f>'[4]District AGRI'!O12</f>
        <v>126215</v>
      </c>
      <c r="D11" s="182">
        <f>'[4]District AGRI'!P12</f>
        <v>66274</v>
      </c>
      <c r="E11" s="182">
        <f t="shared" si="0"/>
        <v>4469</v>
      </c>
      <c r="F11" s="182">
        <f t="shared" si="0"/>
        <v>175874</v>
      </c>
      <c r="G11" s="182">
        <f>'[4]District MSME'!I11+'[4]District MSME'!G11</f>
        <v>342</v>
      </c>
      <c r="H11" s="182">
        <f>'[4]District MSME'!J11+'[4]District MSME'!H11</f>
        <v>18983</v>
      </c>
      <c r="I11" s="182">
        <f>'[4]District MSME'!K11</f>
        <v>4811</v>
      </c>
      <c r="J11" s="182">
        <f>'[4]District MSME'!L11</f>
        <v>194857</v>
      </c>
      <c r="K11" s="182">
        <f>'[4]District OPS'!O11</f>
        <v>584</v>
      </c>
      <c r="L11" s="182">
        <f>'[4]District OPS'!P11</f>
        <v>1742</v>
      </c>
      <c r="M11" s="183">
        <f t="shared" si="1"/>
        <v>131610</v>
      </c>
      <c r="N11" s="183">
        <f t="shared" si="1"/>
        <v>262873</v>
      </c>
      <c r="O11" s="184">
        <f>'[4]District OPS'!Q11</f>
        <v>53190</v>
      </c>
      <c r="P11" s="185">
        <f>'[4]District OPS'!R11</f>
        <v>81175</v>
      </c>
    </row>
    <row r="12" spans="1:16" x14ac:dyDescent="0.25">
      <c r="A12" s="180">
        <v>4</v>
      </c>
      <c r="B12" s="181" t="s">
        <v>90</v>
      </c>
      <c r="C12" s="182">
        <f>'[4]District AGRI'!O13</f>
        <v>92098</v>
      </c>
      <c r="D12" s="182">
        <f>'[4]District AGRI'!P13</f>
        <v>72089</v>
      </c>
      <c r="E12" s="182">
        <f t="shared" si="0"/>
        <v>7147</v>
      </c>
      <c r="F12" s="182">
        <f t="shared" si="0"/>
        <v>65791</v>
      </c>
      <c r="G12" s="182">
        <f>'[4]District MSME'!I12+'[4]District MSME'!G12</f>
        <v>307</v>
      </c>
      <c r="H12" s="182">
        <f>'[4]District MSME'!J12+'[4]District MSME'!H12</f>
        <v>5361</v>
      </c>
      <c r="I12" s="182">
        <f>'[4]District MSME'!K12</f>
        <v>7454</v>
      </c>
      <c r="J12" s="182">
        <f>'[4]District MSME'!L12</f>
        <v>71152</v>
      </c>
      <c r="K12" s="182">
        <f>'[4]District OPS'!O12</f>
        <v>1264</v>
      </c>
      <c r="L12" s="182">
        <f>'[4]District OPS'!P12</f>
        <v>2436</v>
      </c>
      <c r="M12" s="183">
        <f t="shared" si="1"/>
        <v>100816</v>
      </c>
      <c r="N12" s="183">
        <f t="shared" si="1"/>
        <v>145677</v>
      </c>
      <c r="O12" s="184">
        <f>'[4]District OPS'!Q12</f>
        <v>86026</v>
      </c>
      <c r="P12" s="185">
        <f>'[4]District OPS'!R12</f>
        <v>77077</v>
      </c>
    </row>
    <row r="13" spans="1:16" x14ac:dyDescent="0.25">
      <c r="A13" s="180">
        <v>5</v>
      </c>
      <c r="B13" s="181" t="s">
        <v>91</v>
      </c>
      <c r="C13" s="182">
        <f>'[4]District AGRI'!O14</f>
        <v>103344</v>
      </c>
      <c r="D13" s="182">
        <f>'[4]District AGRI'!P14</f>
        <v>209683</v>
      </c>
      <c r="E13" s="182">
        <f t="shared" si="0"/>
        <v>6054</v>
      </c>
      <c r="F13" s="182">
        <f t="shared" si="0"/>
        <v>54977</v>
      </c>
      <c r="G13" s="182">
        <f>'[4]District MSME'!I13+'[4]District MSME'!G13</f>
        <v>386</v>
      </c>
      <c r="H13" s="182">
        <f>'[4]District MSME'!J13+'[4]District MSME'!H13</f>
        <v>2629</v>
      </c>
      <c r="I13" s="182">
        <f>'[4]District MSME'!K13</f>
        <v>6440</v>
      </c>
      <c r="J13" s="182">
        <f>'[4]District MSME'!L13</f>
        <v>57606</v>
      </c>
      <c r="K13" s="182">
        <f>'[4]District OPS'!O13</f>
        <v>1113</v>
      </c>
      <c r="L13" s="182">
        <f>'[4]District OPS'!P13</f>
        <v>2891</v>
      </c>
      <c r="M13" s="183">
        <f t="shared" si="1"/>
        <v>110897</v>
      </c>
      <c r="N13" s="183">
        <f t="shared" si="1"/>
        <v>270180</v>
      </c>
      <c r="O13" s="184">
        <f>'[4]District OPS'!Q13</f>
        <v>82031</v>
      </c>
      <c r="P13" s="185">
        <f>'[4]District OPS'!R13</f>
        <v>121056</v>
      </c>
    </row>
    <row r="14" spans="1:16" x14ac:dyDescent="0.25">
      <c r="A14" s="180">
        <v>6</v>
      </c>
      <c r="B14" s="181" t="s">
        <v>92</v>
      </c>
      <c r="C14" s="182">
        <f>'[4]District AGRI'!O15</f>
        <v>157038</v>
      </c>
      <c r="D14" s="182">
        <f>'[4]District AGRI'!P15</f>
        <v>120450</v>
      </c>
      <c r="E14" s="182">
        <f t="shared" si="0"/>
        <v>6289</v>
      </c>
      <c r="F14" s="182">
        <f t="shared" si="0"/>
        <v>85496</v>
      </c>
      <c r="G14" s="182">
        <f>'[4]District MSME'!I14+'[4]District MSME'!G14</f>
        <v>724</v>
      </c>
      <c r="H14" s="182">
        <f>'[4]District MSME'!J14+'[4]District MSME'!H14</f>
        <v>12924</v>
      </c>
      <c r="I14" s="182">
        <f>'[4]District MSME'!K14</f>
        <v>7013</v>
      </c>
      <c r="J14" s="182">
        <f>'[4]District MSME'!L14</f>
        <v>98420</v>
      </c>
      <c r="K14" s="182">
        <f>'[4]District OPS'!O14</f>
        <v>1223</v>
      </c>
      <c r="L14" s="182">
        <f>'[4]District OPS'!P14</f>
        <v>2366</v>
      </c>
      <c r="M14" s="183">
        <f t="shared" si="1"/>
        <v>165274</v>
      </c>
      <c r="N14" s="183">
        <f t="shared" si="1"/>
        <v>221236</v>
      </c>
      <c r="O14" s="184">
        <f>'[4]District OPS'!Q14</f>
        <v>60317</v>
      </c>
      <c r="P14" s="185">
        <f>'[4]District OPS'!R14</f>
        <v>61237</v>
      </c>
    </row>
    <row r="15" spans="1:16" x14ac:dyDescent="0.25">
      <c r="A15" s="180">
        <v>7</v>
      </c>
      <c r="B15" s="181" t="s">
        <v>93</v>
      </c>
      <c r="C15" s="182">
        <f>'[4]District AGRI'!O16</f>
        <v>58832</v>
      </c>
      <c r="D15" s="182">
        <f>'[4]District AGRI'!P16</f>
        <v>74613</v>
      </c>
      <c r="E15" s="182">
        <f t="shared" si="0"/>
        <v>5521</v>
      </c>
      <c r="F15" s="182">
        <f t="shared" si="0"/>
        <v>92088</v>
      </c>
      <c r="G15" s="182">
        <f>'[4]District MSME'!I15+'[4]District MSME'!G15</f>
        <v>578</v>
      </c>
      <c r="H15" s="182">
        <f>'[4]District MSME'!J15+'[4]District MSME'!H15</f>
        <v>10940</v>
      </c>
      <c r="I15" s="182">
        <f>'[4]District MSME'!K15</f>
        <v>6099</v>
      </c>
      <c r="J15" s="182">
        <f>'[4]District MSME'!L15</f>
        <v>103028</v>
      </c>
      <c r="K15" s="182">
        <f>'[4]District OPS'!O15</f>
        <v>1712</v>
      </c>
      <c r="L15" s="182">
        <f>'[4]District OPS'!P15</f>
        <v>3855</v>
      </c>
      <c r="M15" s="183">
        <f t="shared" si="1"/>
        <v>66643</v>
      </c>
      <c r="N15" s="183">
        <f t="shared" si="1"/>
        <v>181496</v>
      </c>
      <c r="O15" s="184">
        <f>'[4]District OPS'!Q15</f>
        <v>49766</v>
      </c>
      <c r="P15" s="185">
        <f>'[4]District OPS'!R15</f>
        <v>56786</v>
      </c>
    </row>
    <row r="16" spans="1:16" x14ac:dyDescent="0.25">
      <c r="A16" s="180">
        <v>8</v>
      </c>
      <c r="B16" s="181" t="s">
        <v>94</v>
      </c>
      <c r="C16" s="182">
        <f>'[4]District AGRI'!O17</f>
        <v>57863</v>
      </c>
      <c r="D16" s="182">
        <f>'[4]District AGRI'!P17</f>
        <v>124009</v>
      </c>
      <c r="E16" s="182">
        <f t="shared" si="0"/>
        <v>6563</v>
      </c>
      <c r="F16" s="182">
        <f t="shared" si="0"/>
        <v>98349</v>
      </c>
      <c r="G16" s="182">
        <f>'[4]District MSME'!I16+'[4]District MSME'!G16</f>
        <v>439</v>
      </c>
      <c r="H16" s="182">
        <f>'[4]District MSME'!J16+'[4]District MSME'!H16</f>
        <v>2738</v>
      </c>
      <c r="I16" s="182">
        <f>'[4]District MSME'!K16</f>
        <v>7002</v>
      </c>
      <c r="J16" s="182">
        <f>'[4]District MSME'!L16</f>
        <v>101087</v>
      </c>
      <c r="K16" s="182">
        <f>'[4]District OPS'!O16</f>
        <v>2215</v>
      </c>
      <c r="L16" s="182">
        <f>'[4]District OPS'!P16</f>
        <v>3845</v>
      </c>
      <c r="M16" s="183">
        <f t="shared" si="1"/>
        <v>67080</v>
      </c>
      <c r="N16" s="183">
        <f t="shared" si="1"/>
        <v>228941</v>
      </c>
      <c r="O16" s="184">
        <f>'[4]District OPS'!Q16</f>
        <v>51193</v>
      </c>
      <c r="P16" s="185">
        <f>'[4]District OPS'!R16</f>
        <v>68496</v>
      </c>
    </row>
    <row r="17" spans="1:16" x14ac:dyDescent="0.25">
      <c r="A17" s="180">
        <v>9</v>
      </c>
      <c r="B17" s="181" t="s">
        <v>95</v>
      </c>
      <c r="C17" s="182">
        <f>'[4]District AGRI'!O18</f>
        <v>187804</v>
      </c>
      <c r="D17" s="182">
        <f>'[4]District AGRI'!P18</f>
        <v>200908</v>
      </c>
      <c r="E17" s="182">
        <f t="shared" si="0"/>
        <v>15802</v>
      </c>
      <c r="F17" s="182">
        <f t="shared" si="0"/>
        <v>574163</v>
      </c>
      <c r="G17" s="182">
        <f>'[4]District MSME'!I17+'[4]District MSME'!G17</f>
        <v>1794</v>
      </c>
      <c r="H17" s="182">
        <f>'[4]District MSME'!J17+'[4]District MSME'!H17</f>
        <v>211610</v>
      </c>
      <c r="I17" s="182">
        <f>'[4]District MSME'!K17</f>
        <v>17596</v>
      </c>
      <c r="J17" s="182">
        <f>'[4]District MSME'!L17</f>
        <v>785773</v>
      </c>
      <c r="K17" s="182">
        <f>'[4]District OPS'!O17</f>
        <v>5704</v>
      </c>
      <c r="L17" s="182">
        <f>'[4]District OPS'!P17</f>
        <v>18327</v>
      </c>
      <c r="M17" s="183">
        <f t="shared" si="1"/>
        <v>211104</v>
      </c>
      <c r="N17" s="183">
        <f t="shared" si="1"/>
        <v>1005008</v>
      </c>
      <c r="O17" s="184">
        <f>'[4]District OPS'!Q17</f>
        <v>160309</v>
      </c>
      <c r="P17" s="185">
        <f>'[4]District OPS'!R17</f>
        <v>175552</v>
      </c>
    </row>
    <row r="18" spans="1:16" x14ac:dyDescent="0.25">
      <c r="A18" s="180">
        <v>10</v>
      </c>
      <c r="B18" s="181" t="s">
        <v>96</v>
      </c>
      <c r="C18" s="182">
        <f>'[4]District AGRI'!O19</f>
        <v>182441</v>
      </c>
      <c r="D18" s="182">
        <f>'[4]District AGRI'!P19</f>
        <v>416793</v>
      </c>
      <c r="E18" s="182">
        <f t="shared" si="0"/>
        <v>16987</v>
      </c>
      <c r="F18" s="182">
        <f t="shared" si="0"/>
        <v>359355</v>
      </c>
      <c r="G18" s="182">
        <f>'[4]District MSME'!I18+'[4]District MSME'!G18</f>
        <v>2203</v>
      </c>
      <c r="H18" s="182">
        <f>'[4]District MSME'!J18+'[4]District MSME'!H18</f>
        <v>44697</v>
      </c>
      <c r="I18" s="182">
        <f>'[4]District MSME'!K18</f>
        <v>19190</v>
      </c>
      <c r="J18" s="182">
        <f>'[4]District MSME'!L18</f>
        <v>404052</v>
      </c>
      <c r="K18" s="182">
        <f>'[4]District OPS'!O18</f>
        <v>4512</v>
      </c>
      <c r="L18" s="182">
        <f>'[4]District OPS'!P18</f>
        <v>14465</v>
      </c>
      <c r="M18" s="183">
        <f t="shared" si="1"/>
        <v>206143</v>
      </c>
      <c r="N18" s="183">
        <f t="shared" si="1"/>
        <v>835310</v>
      </c>
      <c r="O18" s="184">
        <f>'[4]District OPS'!Q18</f>
        <v>83707</v>
      </c>
      <c r="P18" s="185">
        <f>'[4]District OPS'!R18</f>
        <v>131320</v>
      </c>
    </row>
    <row r="19" spans="1:16" x14ac:dyDescent="0.25">
      <c r="A19" s="180">
        <v>11</v>
      </c>
      <c r="B19" s="181" t="s">
        <v>97</v>
      </c>
      <c r="C19" s="182">
        <f>'[4]District AGRI'!O20</f>
        <v>143390</v>
      </c>
      <c r="D19" s="182">
        <f>'[4]District AGRI'!P20</f>
        <v>233676</v>
      </c>
      <c r="E19" s="182">
        <f t="shared" si="0"/>
        <v>8503</v>
      </c>
      <c r="F19" s="182">
        <f t="shared" si="0"/>
        <v>60071</v>
      </c>
      <c r="G19" s="182">
        <f>'[4]District MSME'!I19+'[4]District MSME'!G19</f>
        <v>239</v>
      </c>
      <c r="H19" s="182">
        <f>'[4]District MSME'!J19+'[4]District MSME'!H19</f>
        <v>676</v>
      </c>
      <c r="I19" s="182">
        <f>'[4]District MSME'!K19</f>
        <v>8742</v>
      </c>
      <c r="J19" s="182">
        <f>'[4]District MSME'!L19</f>
        <v>60747</v>
      </c>
      <c r="K19" s="182">
        <f>'[4]District OPS'!O19</f>
        <v>2252</v>
      </c>
      <c r="L19" s="182">
        <f>'[4]District OPS'!P19</f>
        <v>2618</v>
      </c>
      <c r="M19" s="183">
        <f t="shared" si="1"/>
        <v>154384</v>
      </c>
      <c r="N19" s="183">
        <f t="shared" si="1"/>
        <v>297041</v>
      </c>
      <c r="O19" s="184">
        <f>'[4]District OPS'!Q19</f>
        <v>131328</v>
      </c>
      <c r="P19" s="185">
        <f>'[4]District OPS'!R19</f>
        <v>161207</v>
      </c>
    </row>
    <row r="20" spans="1:16" x14ac:dyDescent="0.25">
      <c r="A20" s="180">
        <v>12</v>
      </c>
      <c r="B20" s="181" t="s">
        <v>98</v>
      </c>
      <c r="C20" s="182">
        <f>'[4]District AGRI'!O21</f>
        <v>150511</v>
      </c>
      <c r="D20" s="182">
        <f>'[4]District AGRI'!P21</f>
        <v>167398</v>
      </c>
      <c r="E20" s="182">
        <f t="shared" si="0"/>
        <v>12140</v>
      </c>
      <c r="F20" s="182">
        <f t="shared" si="0"/>
        <v>168057</v>
      </c>
      <c r="G20" s="182">
        <f>'[4]District MSME'!I20+'[4]District MSME'!G20</f>
        <v>1002</v>
      </c>
      <c r="H20" s="182">
        <f>'[4]District MSME'!J20+'[4]District MSME'!H20</f>
        <v>20995</v>
      </c>
      <c r="I20" s="182">
        <f>'[4]District MSME'!K20</f>
        <v>13142</v>
      </c>
      <c r="J20" s="182">
        <f>'[4]District MSME'!L20</f>
        <v>189052</v>
      </c>
      <c r="K20" s="182">
        <f>'[4]District OPS'!O20</f>
        <v>2225</v>
      </c>
      <c r="L20" s="182">
        <f>'[4]District OPS'!P20</f>
        <v>5653</v>
      </c>
      <c r="M20" s="183">
        <f t="shared" si="1"/>
        <v>165878</v>
      </c>
      <c r="N20" s="183">
        <f t="shared" si="1"/>
        <v>362103</v>
      </c>
      <c r="O20" s="184">
        <f>'[4]District OPS'!Q20</f>
        <v>128815</v>
      </c>
      <c r="P20" s="185">
        <f>'[4]District OPS'!R20</f>
        <v>124458</v>
      </c>
    </row>
    <row r="21" spans="1:16" x14ac:dyDescent="0.25">
      <c r="A21" s="180">
        <v>13</v>
      </c>
      <c r="B21" s="181" t="s">
        <v>99</v>
      </c>
      <c r="C21" s="182">
        <f>'[4]District AGRI'!O22</f>
        <v>181613</v>
      </c>
      <c r="D21" s="182">
        <f>'[4]District AGRI'!P22</f>
        <v>273198</v>
      </c>
      <c r="E21" s="182">
        <f t="shared" si="0"/>
        <v>12937</v>
      </c>
      <c r="F21" s="182">
        <f t="shared" si="0"/>
        <v>106585</v>
      </c>
      <c r="G21" s="182">
        <f>'[4]District MSME'!I21+'[4]District MSME'!G21</f>
        <v>1563</v>
      </c>
      <c r="H21" s="182">
        <f>'[4]District MSME'!J21+'[4]District MSME'!H21</f>
        <v>3114</v>
      </c>
      <c r="I21" s="182">
        <f>'[4]District MSME'!K21</f>
        <v>14500</v>
      </c>
      <c r="J21" s="182">
        <f>'[4]District MSME'!L21</f>
        <v>109699</v>
      </c>
      <c r="K21" s="182">
        <f>'[4]District OPS'!O21</f>
        <v>2976</v>
      </c>
      <c r="L21" s="182">
        <f>'[4]District OPS'!P21</f>
        <v>5445</v>
      </c>
      <c r="M21" s="183">
        <f t="shared" si="1"/>
        <v>199089</v>
      </c>
      <c r="N21" s="183">
        <f t="shared" si="1"/>
        <v>388342</v>
      </c>
      <c r="O21" s="184">
        <f>'[4]District OPS'!Q21</f>
        <v>111810</v>
      </c>
      <c r="P21" s="185">
        <f>'[4]District OPS'!R21</f>
        <v>157129</v>
      </c>
    </row>
    <row r="22" spans="1:16" x14ac:dyDescent="0.25">
      <c r="A22" s="180">
        <v>14</v>
      </c>
      <c r="B22" s="181" t="s">
        <v>100</v>
      </c>
      <c r="C22" s="182">
        <f>'[4]District AGRI'!O23</f>
        <v>116550</v>
      </c>
      <c r="D22" s="182">
        <f>'[4]District AGRI'!P23</f>
        <v>95137</v>
      </c>
      <c r="E22" s="182">
        <f t="shared" si="0"/>
        <v>12829</v>
      </c>
      <c r="F22" s="182">
        <f t="shared" si="0"/>
        <v>72827</v>
      </c>
      <c r="G22" s="182">
        <f>'[4]District MSME'!I22+'[4]District MSME'!G22</f>
        <v>500</v>
      </c>
      <c r="H22" s="182">
        <f>'[4]District MSME'!J22+'[4]District MSME'!H22</f>
        <v>2334</v>
      </c>
      <c r="I22" s="182">
        <f>'[4]District MSME'!K22</f>
        <v>13329</v>
      </c>
      <c r="J22" s="182">
        <f>'[4]District MSME'!L22</f>
        <v>75161</v>
      </c>
      <c r="K22" s="182">
        <f>'[4]District OPS'!O22</f>
        <v>1834</v>
      </c>
      <c r="L22" s="182">
        <f>'[4]District OPS'!P22</f>
        <v>3168</v>
      </c>
      <c r="M22" s="183">
        <f t="shared" si="1"/>
        <v>131713</v>
      </c>
      <c r="N22" s="183">
        <f t="shared" si="1"/>
        <v>173466</v>
      </c>
      <c r="O22" s="184">
        <f>'[4]District OPS'!Q22</f>
        <v>101478</v>
      </c>
      <c r="P22" s="185">
        <f>'[4]District OPS'!R22</f>
        <v>79756</v>
      </c>
    </row>
    <row r="23" spans="1:16" x14ac:dyDescent="0.25">
      <c r="A23" s="180">
        <v>15</v>
      </c>
      <c r="B23" s="181" t="s">
        <v>101</v>
      </c>
      <c r="C23" s="182">
        <f>'[4]District AGRI'!O24</f>
        <v>35486</v>
      </c>
      <c r="D23" s="182">
        <f>'[4]District AGRI'!P24</f>
        <v>54991</v>
      </c>
      <c r="E23" s="182">
        <f t="shared" si="0"/>
        <v>2810</v>
      </c>
      <c r="F23" s="182">
        <f t="shared" si="0"/>
        <v>22126</v>
      </c>
      <c r="G23" s="182">
        <f>'[4]District MSME'!I23+'[4]District MSME'!G23</f>
        <v>53</v>
      </c>
      <c r="H23" s="182">
        <f>'[4]District MSME'!J23+'[4]District MSME'!H23</f>
        <v>525</v>
      </c>
      <c r="I23" s="182">
        <f>'[4]District MSME'!K23</f>
        <v>2863</v>
      </c>
      <c r="J23" s="182">
        <f>'[4]District MSME'!L23</f>
        <v>22651</v>
      </c>
      <c r="K23" s="182">
        <f>'[4]District OPS'!O23</f>
        <v>227</v>
      </c>
      <c r="L23" s="182">
        <f>'[4]District OPS'!P23</f>
        <v>417</v>
      </c>
      <c r="M23" s="183">
        <f t="shared" si="1"/>
        <v>38576</v>
      </c>
      <c r="N23" s="183">
        <f t="shared" si="1"/>
        <v>78059</v>
      </c>
      <c r="O23" s="184">
        <f>'[4]District OPS'!Q23</f>
        <v>32062</v>
      </c>
      <c r="P23" s="185">
        <f>'[4]District OPS'!R23</f>
        <v>43193</v>
      </c>
    </row>
    <row r="24" spans="1:16" x14ac:dyDescent="0.25">
      <c r="A24" s="180">
        <v>16</v>
      </c>
      <c r="B24" s="181" t="s">
        <v>102</v>
      </c>
      <c r="C24" s="182">
        <f>'[4]District AGRI'!O25</f>
        <v>25038</v>
      </c>
      <c r="D24" s="182">
        <f>'[4]District AGRI'!P25</f>
        <v>34693</v>
      </c>
      <c r="E24" s="182">
        <f t="shared" si="0"/>
        <v>3305</v>
      </c>
      <c r="F24" s="182">
        <f t="shared" si="0"/>
        <v>33046</v>
      </c>
      <c r="G24" s="182">
        <f>'[4]District MSME'!I24+'[4]District MSME'!G24</f>
        <v>152</v>
      </c>
      <c r="H24" s="182">
        <f>'[4]District MSME'!J24+'[4]District MSME'!H24</f>
        <v>4525</v>
      </c>
      <c r="I24" s="182">
        <f>'[4]District MSME'!K24</f>
        <v>3457</v>
      </c>
      <c r="J24" s="182">
        <f>'[4]District MSME'!L24</f>
        <v>37571</v>
      </c>
      <c r="K24" s="182">
        <f>'[4]District OPS'!O24</f>
        <v>431</v>
      </c>
      <c r="L24" s="182">
        <f>'[4]District OPS'!P24</f>
        <v>874</v>
      </c>
      <c r="M24" s="183">
        <f t="shared" si="1"/>
        <v>28926</v>
      </c>
      <c r="N24" s="183">
        <f t="shared" si="1"/>
        <v>73138</v>
      </c>
      <c r="O24" s="184">
        <f>'[4]District OPS'!Q24</f>
        <v>23682</v>
      </c>
      <c r="P24" s="185">
        <f>'[4]District OPS'!R24</f>
        <v>22830</v>
      </c>
    </row>
    <row r="25" spans="1:16" ht="15" customHeight="1" x14ac:dyDescent="0.25">
      <c r="A25" s="180">
        <v>17</v>
      </c>
      <c r="B25" s="181" t="s">
        <v>103</v>
      </c>
      <c r="C25" s="182">
        <f>'[4]District AGRI'!O26</f>
        <v>81518</v>
      </c>
      <c r="D25" s="182">
        <f>'[4]District AGRI'!P26</f>
        <v>88571</v>
      </c>
      <c r="E25" s="182">
        <f t="shared" si="0"/>
        <v>5235</v>
      </c>
      <c r="F25" s="182">
        <f t="shared" si="0"/>
        <v>61380</v>
      </c>
      <c r="G25" s="182">
        <f>'[4]District MSME'!I25+'[4]District MSME'!G25</f>
        <v>557</v>
      </c>
      <c r="H25" s="182">
        <f>'[4]District MSME'!J25+'[4]District MSME'!H25</f>
        <v>2357</v>
      </c>
      <c r="I25" s="182">
        <f>'[4]District MSME'!K25</f>
        <v>5792</v>
      </c>
      <c r="J25" s="182">
        <f>'[4]District MSME'!L25</f>
        <v>63737</v>
      </c>
      <c r="K25" s="182">
        <f>'[4]District OPS'!O25</f>
        <v>2577</v>
      </c>
      <c r="L25" s="182">
        <f>'[4]District OPS'!P25</f>
        <v>4313</v>
      </c>
      <c r="M25" s="183">
        <f t="shared" si="1"/>
        <v>89887</v>
      </c>
      <c r="N25" s="183">
        <f t="shared" si="1"/>
        <v>156621</v>
      </c>
      <c r="O25" s="184">
        <f>'[4]District OPS'!Q25</f>
        <v>54762</v>
      </c>
      <c r="P25" s="185">
        <f>'[4]District OPS'!R25</f>
        <v>52982</v>
      </c>
    </row>
    <row r="26" spans="1:16" x14ac:dyDescent="0.25">
      <c r="A26" s="180">
        <v>18</v>
      </c>
      <c r="B26" s="181" t="s">
        <v>104</v>
      </c>
      <c r="C26" s="182">
        <f>'[4]District AGRI'!O27</f>
        <v>63283</v>
      </c>
      <c r="D26" s="182">
        <f>'[4]District AGRI'!P27</f>
        <v>44607</v>
      </c>
      <c r="E26" s="182">
        <f t="shared" si="0"/>
        <v>6857</v>
      </c>
      <c r="F26" s="182">
        <f t="shared" si="0"/>
        <v>43405</v>
      </c>
      <c r="G26" s="182">
        <f>'[4]District MSME'!I26+'[4]District MSME'!G26</f>
        <v>194</v>
      </c>
      <c r="H26" s="182">
        <f>'[4]District MSME'!J26+'[4]District MSME'!H26</f>
        <v>2177</v>
      </c>
      <c r="I26" s="182">
        <f>'[4]District MSME'!K26</f>
        <v>7051</v>
      </c>
      <c r="J26" s="182">
        <f>'[4]District MSME'!L26</f>
        <v>45582</v>
      </c>
      <c r="K26" s="182">
        <f>'[4]District OPS'!O26</f>
        <v>1074</v>
      </c>
      <c r="L26" s="182">
        <f>'[4]District OPS'!P26</f>
        <v>2571</v>
      </c>
      <c r="M26" s="183">
        <f t="shared" si="1"/>
        <v>71408</v>
      </c>
      <c r="N26" s="183">
        <f t="shared" si="1"/>
        <v>92760</v>
      </c>
      <c r="O26" s="184">
        <f>'[4]District OPS'!Q26</f>
        <v>61984</v>
      </c>
      <c r="P26" s="185">
        <f>'[4]District OPS'!R26</f>
        <v>50595</v>
      </c>
    </row>
    <row r="27" spans="1:16" x14ac:dyDescent="0.25">
      <c r="A27" s="180">
        <v>19</v>
      </c>
      <c r="B27" s="181" t="s">
        <v>105</v>
      </c>
      <c r="C27" s="182">
        <f>'[4]District AGRI'!O28</f>
        <v>211810</v>
      </c>
      <c r="D27" s="182">
        <f>'[4]District AGRI'!P28</f>
        <v>543150</v>
      </c>
      <c r="E27" s="182">
        <f t="shared" si="0"/>
        <v>17233</v>
      </c>
      <c r="F27" s="182">
        <f t="shared" si="0"/>
        <v>325624</v>
      </c>
      <c r="G27" s="182">
        <f>'[4]District MSME'!I27+'[4]District MSME'!G27</f>
        <v>3554</v>
      </c>
      <c r="H27" s="182">
        <f>'[4]District MSME'!J27+'[4]District MSME'!H27</f>
        <v>36085</v>
      </c>
      <c r="I27" s="182">
        <f>'[4]District MSME'!K27</f>
        <v>20787</v>
      </c>
      <c r="J27" s="182">
        <f>'[4]District MSME'!L27</f>
        <v>361709</v>
      </c>
      <c r="K27" s="182">
        <f>'[4]District OPS'!O27</f>
        <v>9436</v>
      </c>
      <c r="L27" s="182">
        <f>'[4]District OPS'!P27</f>
        <v>16563</v>
      </c>
      <c r="M27" s="183">
        <f t="shared" si="1"/>
        <v>242033</v>
      </c>
      <c r="N27" s="183">
        <f t="shared" si="1"/>
        <v>921422</v>
      </c>
      <c r="O27" s="184">
        <f>'[4]District OPS'!Q27</f>
        <v>150516</v>
      </c>
      <c r="P27" s="185">
        <f>'[4]District OPS'!R27</f>
        <v>291006</v>
      </c>
    </row>
    <row r="28" spans="1:16" x14ac:dyDescent="0.25">
      <c r="A28" s="180">
        <v>20</v>
      </c>
      <c r="B28" s="181" t="s">
        <v>106</v>
      </c>
      <c r="C28" s="182">
        <f>'[4]District AGRI'!O29</f>
        <v>239607</v>
      </c>
      <c r="D28" s="182">
        <f>'[4]District AGRI'!P29</f>
        <v>452197</v>
      </c>
      <c r="E28" s="182">
        <f t="shared" si="0"/>
        <v>10483</v>
      </c>
      <c r="F28" s="182">
        <f t="shared" si="0"/>
        <v>173825</v>
      </c>
      <c r="G28" s="182">
        <f>'[4]District MSME'!I28+'[4]District MSME'!G28</f>
        <v>1806</v>
      </c>
      <c r="H28" s="182">
        <f>'[4]District MSME'!J28+'[4]District MSME'!H28</f>
        <v>5974</v>
      </c>
      <c r="I28" s="182">
        <f>'[4]District MSME'!K28</f>
        <v>12289</v>
      </c>
      <c r="J28" s="182">
        <f>'[4]District MSME'!L28</f>
        <v>179799</v>
      </c>
      <c r="K28" s="182">
        <f>'[4]District OPS'!O28</f>
        <v>5451</v>
      </c>
      <c r="L28" s="182">
        <f>'[4]District OPS'!P28</f>
        <v>9237</v>
      </c>
      <c r="M28" s="183">
        <f t="shared" si="1"/>
        <v>257347</v>
      </c>
      <c r="N28" s="183">
        <f t="shared" si="1"/>
        <v>641233</v>
      </c>
      <c r="O28" s="184">
        <f>'[4]District OPS'!Q28</f>
        <v>157554</v>
      </c>
      <c r="P28" s="185">
        <f>'[4]District OPS'!R28</f>
        <v>255897</v>
      </c>
    </row>
    <row r="29" spans="1:16" x14ac:dyDescent="0.25">
      <c r="A29" s="180">
        <v>21</v>
      </c>
      <c r="B29" s="181" t="s">
        <v>107</v>
      </c>
      <c r="C29" s="182">
        <f>'[4]District AGRI'!O30</f>
        <v>368957</v>
      </c>
      <c r="D29" s="182">
        <f>'[4]District AGRI'!P30</f>
        <v>711929</v>
      </c>
      <c r="E29" s="182">
        <f t="shared" si="0"/>
        <v>65528</v>
      </c>
      <c r="F29" s="182">
        <f t="shared" si="0"/>
        <v>3282343</v>
      </c>
      <c r="G29" s="182">
        <f>'[4]District MSME'!I29+'[4]District MSME'!G29</f>
        <v>11310</v>
      </c>
      <c r="H29" s="182">
        <f>'[4]District MSME'!J29+'[4]District MSME'!H29</f>
        <v>1019725</v>
      </c>
      <c r="I29" s="182">
        <f>'[4]District MSME'!K29</f>
        <v>76838</v>
      </c>
      <c r="J29" s="182">
        <f>'[4]District MSME'!L29</f>
        <v>4302068</v>
      </c>
      <c r="K29" s="182">
        <f>'[4]District OPS'!O29</f>
        <v>26223</v>
      </c>
      <c r="L29" s="182">
        <f>'[4]District OPS'!P29</f>
        <v>108921</v>
      </c>
      <c r="M29" s="183">
        <f t="shared" si="1"/>
        <v>472018</v>
      </c>
      <c r="N29" s="183">
        <f t="shared" si="1"/>
        <v>5122918</v>
      </c>
      <c r="O29" s="184">
        <f>'[4]District OPS'!Q29</f>
        <v>309637</v>
      </c>
      <c r="P29" s="185">
        <f>'[4]District OPS'!R29</f>
        <v>431967</v>
      </c>
    </row>
    <row r="30" spans="1:16" x14ac:dyDescent="0.25">
      <c r="A30" s="180">
        <v>22</v>
      </c>
      <c r="B30" s="181" t="s">
        <v>108</v>
      </c>
      <c r="C30" s="182">
        <f>'[4]District AGRI'!O31</f>
        <v>50976</v>
      </c>
      <c r="D30" s="182">
        <f>'[4]District AGRI'!P31</f>
        <v>81411</v>
      </c>
      <c r="E30" s="182">
        <f t="shared" si="0"/>
        <v>2084</v>
      </c>
      <c r="F30" s="182">
        <f t="shared" si="0"/>
        <v>50661</v>
      </c>
      <c r="G30" s="182">
        <f>'[4]District MSME'!I30+'[4]District MSME'!G30</f>
        <v>141</v>
      </c>
      <c r="H30" s="182">
        <f>'[4]District MSME'!J30+'[4]District MSME'!H30</f>
        <v>3150</v>
      </c>
      <c r="I30" s="182">
        <f>'[4]District MSME'!K30</f>
        <v>2225</v>
      </c>
      <c r="J30" s="182">
        <f>'[4]District MSME'!L30</f>
        <v>53811</v>
      </c>
      <c r="K30" s="182">
        <f>'[4]District OPS'!O30</f>
        <v>281</v>
      </c>
      <c r="L30" s="182">
        <f>'[4]District OPS'!P30</f>
        <v>673</v>
      </c>
      <c r="M30" s="183">
        <f t="shared" si="1"/>
        <v>53482</v>
      </c>
      <c r="N30" s="183">
        <f t="shared" si="1"/>
        <v>135895</v>
      </c>
      <c r="O30" s="184">
        <f>'[4]District OPS'!Q30</f>
        <v>17529</v>
      </c>
      <c r="P30" s="185">
        <f>'[4]District OPS'!R30</f>
        <v>37740</v>
      </c>
    </row>
    <row r="31" spans="1:16" x14ac:dyDescent="0.25">
      <c r="A31" s="180">
        <v>23</v>
      </c>
      <c r="B31" s="181" t="s">
        <v>109</v>
      </c>
      <c r="C31" s="182">
        <f>'[4]District AGRI'!O32</f>
        <v>125523</v>
      </c>
      <c r="D31" s="182">
        <f>'[4]District AGRI'!P32</f>
        <v>108982</v>
      </c>
      <c r="E31" s="182">
        <f t="shared" si="0"/>
        <v>5166</v>
      </c>
      <c r="F31" s="182">
        <f t="shared" si="0"/>
        <v>72031</v>
      </c>
      <c r="G31" s="182">
        <f>'[4]District MSME'!I31+'[4]District MSME'!G31</f>
        <v>318</v>
      </c>
      <c r="H31" s="182">
        <f>'[4]District MSME'!J31+'[4]District MSME'!H31</f>
        <v>4539</v>
      </c>
      <c r="I31" s="182">
        <f>'[4]District MSME'!K31</f>
        <v>5484</v>
      </c>
      <c r="J31" s="182">
        <f>'[4]District MSME'!L31</f>
        <v>76570</v>
      </c>
      <c r="K31" s="182">
        <f>'[4]District OPS'!O31</f>
        <v>946</v>
      </c>
      <c r="L31" s="182">
        <f>'[4]District OPS'!P31</f>
        <v>1889</v>
      </c>
      <c r="M31" s="183">
        <f t="shared" si="1"/>
        <v>131953</v>
      </c>
      <c r="N31" s="183">
        <f t="shared" si="1"/>
        <v>187441</v>
      </c>
      <c r="O31" s="184">
        <f>'[4]District OPS'!Q31</f>
        <v>79194</v>
      </c>
      <c r="P31" s="185">
        <f>'[4]District OPS'!R31</f>
        <v>61299</v>
      </c>
    </row>
    <row r="32" spans="1:16" x14ac:dyDescent="0.25">
      <c r="A32" s="180">
        <v>24</v>
      </c>
      <c r="B32" s="181" t="s">
        <v>110</v>
      </c>
      <c r="C32" s="182">
        <f>'[4]District AGRI'!O33</f>
        <v>187556</v>
      </c>
      <c r="D32" s="182">
        <f>'[4]District AGRI'!P33</f>
        <v>191677</v>
      </c>
      <c r="E32" s="182">
        <f t="shared" si="0"/>
        <v>7962</v>
      </c>
      <c r="F32" s="182">
        <f t="shared" si="0"/>
        <v>72990</v>
      </c>
      <c r="G32" s="182">
        <f>'[4]District MSME'!I32+'[4]District MSME'!G32</f>
        <v>414</v>
      </c>
      <c r="H32" s="182">
        <f>'[4]District MSME'!J32+'[4]District MSME'!H32</f>
        <v>819</v>
      </c>
      <c r="I32" s="182">
        <f>'[4]District MSME'!K32</f>
        <v>8376</v>
      </c>
      <c r="J32" s="182">
        <f>'[4]District MSME'!L32</f>
        <v>73809</v>
      </c>
      <c r="K32" s="182">
        <f>'[4]District OPS'!O32</f>
        <v>1191</v>
      </c>
      <c r="L32" s="182">
        <f>'[4]District OPS'!P32</f>
        <v>2528</v>
      </c>
      <c r="M32" s="183">
        <f t="shared" si="1"/>
        <v>197123</v>
      </c>
      <c r="N32" s="183">
        <f t="shared" si="1"/>
        <v>268014</v>
      </c>
      <c r="O32" s="184">
        <f>'[4]District OPS'!Q32</f>
        <v>148663</v>
      </c>
      <c r="P32" s="185">
        <f>'[4]District OPS'!R32</f>
        <v>128595</v>
      </c>
    </row>
    <row r="33" spans="1:16" x14ac:dyDescent="0.25">
      <c r="A33" s="180">
        <v>25</v>
      </c>
      <c r="B33" s="181" t="s">
        <v>111</v>
      </c>
      <c r="C33" s="182">
        <f>'[4]District AGRI'!O34</f>
        <v>186379</v>
      </c>
      <c r="D33" s="182">
        <f>'[4]District AGRI'!P34</f>
        <v>234264</v>
      </c>
      <c r="E33" s="182">
        <f t="shared" si="0"/>
        <v>13832</v>
      </c>
      <c r="F33" s="182">
        <f t="shared" si="0"/>
        <v>147349</v>
      </c>
      <c r="G33" s="182">
        <f>'[4]District MSME'!I33+'[4]District MSME'!G33</f>
        <v>2817</v>
      </c>
      <c r="H33" s="182">
        <f>'[4]District MSME'!J33+'[4]District MSME'!H33</f>
        <v>6195</v>
      </c>
      <c r="I33" s="182">
        <f>'[4]District MSME'!K33</f>
        <v>16649</v>
      </c>
      <c r="J33" s="182">
        <f>'[4]District MSME'!L33</f>
        <v>153544</v>
      </c>
      <c r="K33" s="182">
        <f>'[4]District OPS'!O33</f>
        <v>5001</v>
      </c>
      <c r="L33" s="182">
        <f>'[4]District OPS'!P33</f>
        <v>7913</v>
      </c>
      <c r="M33" s="183">
        <f t="shared" si="1"/>
        <v>208029</v>
      </c>
      <c r="N33" s="183">
        <f t="shared" si="1"/>
        <v>395721</v>
      </c>
      <c r="O33" s="184">
        <f>'[4]District OPS'!Q33</f>
        <v>158939</v>
      </c>
      <c r="P33" s="185">
        <f>'[4]District OPS'!R33</f>
        <v>167498</v>
      </c>
    </row>
    <row r="34" spans="1:16" x14ac:dyDescent="0.25">
      <c r="A34" s="180">
        <v>26</v>
      </c>
      <c r="B34" s="181" t="s">
        <v>112</v>
      </c>
      <c r="C34" s="182">
        <f>'[4]District AGRI'!O35</f>
        <v>108810</v>
      </c>
      <c r="D34" s="182">
        <f>'[4]District AGRI'!P35</f>
        <v>252915</v>
      </c>
      <c r="E34" s="182">
        <f t="shared" si="0"/>
        <v>21150</v>
      </c>
      <c r="F34" s="182">
        <f t="shared" si="0"/>
        <v>897914</v>
      </c>
      <c r="G34" s="182">
        <f>'[4]District MSME'!I34+'[4]District MSME'!G34</f>
        <v>2941</v>
      </c>
      <c r="H34" s="182">
        <f>'[4]District MSME'!J34+'[4]District MSME'!H34</f>
        <v>159944</v>
      </c>
      <c r="I34" s="182">
        <f>'[4]District MSME'!K34</f>
        <v>24091</v>
      </c>
      <c r="J34" s="182">
        <f>'[4]District MSME'!L34</f>
        <v>1057858</v>
      </c>
      <c r="K34" s="182">
        <f>'[4]District OPS'!O34</f>
        <v>7483</v>
      </c>
      <c r="L34" s="182">
        <f>'[4]District OPS'!P34</f>
        <v>32261</v>
      </c>
      <c r="M34" s="183">
        <f t="shared" si="1"/>
        <v>140384</v>
      </c>
      <c r="N34" s="183">
        <f t="shared" si="1"/>
        <v>1343034</v>
      </c>
      <c r="O34" s="184">
        <f>'[4]District OPS'!Q34</f>
        <v>73694</v>
      </c>
      <c r="P34" s="185">
        <f>'[4]District OPS'!R34</f>
        <v>149728</v>
      </c>
    </row>
    <row r="35" spans="1:16" x14ac:dyDescent="0.25">
      <c r="A35" s="180">
        <v>27</v>
      </c>
      <c r="B35" s="181" t="s">
        <v>113</v>
      </c>
      <c r="C35" s="182">
        <f>'[4]District AGRI'!O36</f>
        <v>50132</v>
      </c>
      <c r="D35" s="182">
        <f>'[4]District AGRI'!P36</f>
        <v>48365</v>
      </c>
      <c r="E35" s="182">
        <f t="shared" si="0"/>
        <v>4079</v>
      </c>
      <c r="F35" s="182">
        <f t="shared" si="0"/>
        <v>39443</v>
      </c>
      <c r="G35" s="182">
        <f>'[4]District MSME'!I35+'[4]District MSME'!G35</f>
        <v>93</v>
      </c>
      <c r="H35" s="182">
        <f>'[4]District MSME'!J35+'[4]District MSME'!H35</f>
        <v>880</v>
      </c>
      <c r="I35" s="182">
        <f>'[4]District MSME'!K35</f>
        <v>4172</v>
      </c>
      <c r="J35" s="182">
        <f>'[4]District MSME'!L35</f>
        <v>40323</v>
      </c>
      <c r="K35" s="182">
        <f>'[4]District OPS'!O35</f>
        <v>342</v>
      </c>
      <c r="L35" s="182">
        <f>'[4]District OPS'!P35</f>
        <v>1255</v>
      </c>
      <c r="M35" s="183">
        <f t="shared" si="1"/>
        <v>54646</v>
      </c>
      <c r="N35" s="183">
        <f t="shared" si="1"/>
        <v>89943</v>
      </c>
      <c r="O35" s="184">
        <f>'[4]District OPS'!Q35</f>
        <v>48120</v>
      </c>
      <c r="P35" s="185">
        <f>'[4]District OPS'!R35</f>
        <v>42720</v>
      </c>
    </row>
    <row r="36" spans="1:16" x14ac:dyDescent="0.25">
      <c r="A36" s="180">
        <v>28</v>
      </c>
      <c r="B36" s="181" t="s">
        <v>114</v>
      </c>
      <c r="C36" s="182">
        <f>'[4]District AGRI'!O37</f>
        <v>62969</v>
      </c>
      <c r="D36" s="182">
        <f>'[4]District AGRI'!P37</f>
        <v>100038</v>
      </c>
      <c r="E36" s="182">
        <f t="shared" si="0"/>
        <v>5593</v>
      </c>
      <c r="F36" s="182">
        <f t="shared" si="0"/>
        <v>317011</v>
      </c>
      <c r="G36" s="182">
        <f>'[4]District MSME'!I36+'[4]District MSME'!G36</f>
        <v>303</v>
      </c>
      <c r="H36" s="182">
        <f>'[4]District MSME'!J36+'[4]District MSME'!H36</f>
        <v>82645</v>
      </c>
      <c r="I36" s="182">
        <f>'[4]District MSME'!K36</f>
        <v>5896</v>
      </c>
      <c r="J36" s="182">
        <f>'[4]District MSME'!L36</f>
        <v>399656</v>
      </c>
      <c r="K36" s="182">
        <f>'[4]District OPS'!O36</f>
        <v>1382</v>
      </c>
      <c r="L36" s="182">
        <f>'[4]District OPS'!P36</f>
        <v>7763</v>
      </c>
      <c r="M36" s="183">
        <f t="shared" si="1"/>
        <v>70247</v>
      </c>
      <c r="N36" s="183">
        <f t="shared" si="1"/>
        <v>507457</v>
      </c>
      <c r="O36" s="184">
        <f>'[4]District OPS'!Q36</f>
        <v>57200</v>
      </c>
      <c r="P36" s="185">
        <f>'[4]District OPS'!R36</f>
        <v>71058</v>
      </c>
    </row>
    <row r="37" spans="1:16" x14ac:dyDescent="0.25">
      <c r="A37" s="180">
        <v>29</v>
      </c>
      <c r="B37" s="181" t="s">
        <v>115</v>
      </c>
      <c r="C37" s="182">
        <f>'[4]District AGRI'!O38</f>
        <v>143646</v>
      </c>
      <c r="D37" s="182">
        <f>'[4]District AGRI'!P38</f>
        <v>313827</v>
      </c>
      <c r="E37" s="182">
        <f t="shared" ref="E37:F49" si="2">I37-G37</f>
        <v>22374</v>
      </c>
      <c r="F37" s="182">
        <f t="shared" si="2"/>
        <v>452808</v>
      </c>
      <c r="G37" s="182">
        <f>'[4]District MSME'!I37+'[4]District MSME'!G37</f>
        <v>1650</v>
      </c>
      <c r="H37" s="182">
        <f>'[4]District MSME'!J37+'[4]District MSME'!H37</f>
        <v>63331</v>
      </c>
      <c r="I37" s="182">
        <f>'[4]District MSME'!K37</f>
        <v>24024</v>
      </c>
      <c r="J37" s="182">
        <f>'[4]District MSME'!L37</f>
        <v>516139</v>
      </c>
      <c r="K37" s="182">
        <f>'[4]District OPS'!O37</f>
        <v>7440</v>
      </c>
      <c r="L37" s="182">
        <f>'[4]District OPS'!P37</f>
        <v>21773</v>
      </c>
      <c r="M37" s="183">
        <f t="shared" ref="M37:N49" si="3">C37+I37+K37</f>
        <v>175110</v>
      </c>
      <c r="N37" s="183">
        <f t="shared" si="3"/>
        <v>851739</v>
      </c>
      <c r="O37" s="184">
        <f>'[4]District OPS'!Q37</f>
        <v>125747</v>
      </c>
      <c r="P37" s="185">
        <f>'[4]District OPS'!R37</f>
        <v>207870</v>
      </c>
    </row>
    <row r="38" spans="1:16" x14ac:dyDescent="0.25">
      <c r="A38" s="180">
        <v>30</v>
      </c>
      <c r="B38" s="181" t="s">
        <v>116</v>
      </c>
      <c r="C38" s="182">
        <f>'[4]District AGRI'!O39</f>
        <v>110239</v>
      </c>
      <c r="D38" s="182">
        <f>'[4]District AGRI'!P39</f>
        <v>116459</v>
      </c>
      <c r="E38" s="182">
        <f t="shared" si="2"/>
        <v>5366</v>
      </c>
      <c r="F38" s="182">
        <f t="shared" si="2"/>
        <v>92946</v>
      </c>
      <c r="G38" s="182">
        <f>'[4]District MSME'!I38+'[4]District MSME'!G38</f>
        <v>302</v>
      </c>
      <c r="H38" s="182">
        <f>'[4]District MSME'!J38+'[4]District MSME'!H38</f>
        <v>15212</v>
      </c>
      <c r="I38" s="182">
        <f>'[4]District MSME'!K38</f>
        <v>5668</v>
      </c>
      <c r="J38" s="182">
        <f>'[4]District MSME'!L38</f>
        <v>108158</v>
      </c>
      <c r="K38" s="182">
        <f>'[4]District OPS'!O38</f>
        <v>1382</v>
      </c>
      <c r="L38" s="182">
        <f>'[4]District OPS'!P38</f>
        <v>4958</v>
      </c>
      <c r="M38" s="183">
        <f t="shared" si="3"/>
        <v>117289</v>
      </c>
      <c r="N38" s="183">
        <f t="shared" si="3"/>
        <v>229575</v>
      </c>
      <c r="O38" s="184">
        <f>'[4]District OPS'!Q38</f>
        <v>99518</v>
      </c>
      <c r="P38" s="185">
        <f>'[4]District OPS'!R38</f>
        <v>91217</v>
      </c>
    </row>
    <row r="39" spans="1:16" x14ac:dyDescent="0.25">
      <c r="A39" s="180">
        <v>31</v>
      </c>
      <c r="B39" s="181" t="s">
        <v>117</v>
      </c>
      <c r="C39" s="182">
        <f>'[4]District AGRI'!O40</f>
        <v>109753</v>
      </c>
      <c r="D39" s="182">
        <f>'[4]District AGRI'!P40</f>
        <v>132721</v>
      </c>
      <c r="E39" s="182">
        <f t="shared" si="2"/>
        <v>4994</v>
      </c>
      <c r="F39" s="182">
        <f t="shared" si="2"/>
        <v>97629</v>
      </c>
      <c r="G39" s="182">
        <f>'[4]District MSME'!I39+'[4]District MSME'!G39</f>
        <v>468</v>
      </c>
      <c r="H39" s="182">
        <f>'[4]District MSME'!J39+'[4]District MSME'!H39</f>
        <v>8627</v>
      </c>
      <c r="I39" s="182">
        <f>'[4]District MSME'!K39</f>
        <v>5462</v>
      </c>
      <c r="J39" s="182">
        <f>'[4]District MSME'!L39</f>
        <v>106256</v>
      </c>
      <c r="K39" s="182">
        <f>'[4]District OPS'!O39</f>
        <v>1355</v>
      </c>
      <c r="L39" s="182">
        <f>'[4]District OPS'!P39</f>
        <v>2986</v>
      </c>
      <c r="M39" s="183">
        <f t="shared" si="3"/>
        <v>116570</v>
      </c>
      <c r="N39" s="183">
        <f t="shared" si="3"/>
        <v>241963</v>
      </c>
      <c r="O39" s="184">
        <f>'[4]District OPS'!Q39</f>
        <v>57235</v>
      </c>
      <c r="P39" s="185">
        <f>'[4]District OPS'!R39</f>
        <v>61127</v>
      </c>
    </row>
    <row r="40" spans="1:16" x14ac:dyDescent="0.25">
      <c r="A40" s="180">
        <v>32</v>
      </c>
      <c r="B40" s="181" t="s">
        <v>118</v>
      </c>
      <c r="C40" s="182">
        <f>'[4]District AGRI'!O41</f>
        <v>80842</v>
      </c>
      <c r="D40" s="182">
        <f>'[4]District AGRI'!P41</f>
        <v>110612</v>
      </c>
      <c r="E40" s="182">
        <f t="shared" si="2"/>
        <v>9833</v>
      </c>
      <c r="F40" s="182">
        <f t="shared" si="2"/>
        <v>224287</v>
      </c>
      <c r="G40" s="182">
        <f>'[4]District MSME'!I40+'[4]District MSME'!G40</f>
        <v>1044</v>
      </c>
      <c r="H40" s="182">
        <f>'[4]District MSME'!J40+'[4]District MSME'!H40</f>
        <v>25771</v>
      </c>
      <c r="I40" s="182">
        <f>'[4]District MSME'!K40</f>
        <v>10877</v>
      </c>
      <c r="J40" s="182">
        <f>'[4]District MSME'!L40</f>
        <v>250058</v>
      </c>
      <c r="K40" s="182">
        <f>'[4]District OPS'!O40</f>
        <v>3712</v>
      </c>
      <c r="L40" s="182">
        <f>'[4]District OPS'!P40</f>
        <v>6555</v>
      </c>
      <c r="M40" s="183">
        <f t="shared" si="3"/>
        <v>95431</v>
      </c>
      <c r="N40" s="183">
        <f t="shared" si="3"/>
        <v>367225</v>
      </c>
      <c r="O40" s="184">
        <f>'[4]District OPS'!Q40</f>
        <v>59705</v>
      </c>
      <c r="P40" s="185">
        <f>'[4]District OPS'!R40</f>
        <v>93945</v>
      </c>
    </row>
    <row r="41" spans="1:16" x14ac:dyDescent="0.25">
      <c r="A41" s="180">
        <v>33</v>
      </c>
      <c r="B41" s="181" t="s">
        <v>119</v>
      </c>
      <c r="C41" s="182">
        <f>'[4]District AGRI'!O42</f>
        <v>42527</v>
      </c>
      <c r="D41" s="182">
        <f>'[4]District AGRI'!P42</f>
        <v>72845</v>
      </c>
      <c r="E41" s="182">
        <f t="shared" si="2"/>
        <v>1982</v>
      </c>
      <c r="F41" s="182">
        <f t="shared" si="2"/>
        <v>24146</v>
      </c>
      <c r="G41" s="182">
        <f>'[4]District MSME'!I41+'[4]District MSME'!G41</f>
        <v>47</v>
      </c>
      <c r="H41" s="182">
        <f>'[4]District MSME'!J41+'[4]District MSME'!H41</f>
        <v>2368</v>
      </c>
      <c r="I41" s="182">
        <f>'[4]District MSME'!K41</f>
        <v>2029</v>
      </c>
      <c r="J41" s="182">
        <f>'[4]District MSME'!L41</f>
        <v>26514</v>
      </c>
      <c r="K41" s="182">
        <f>'[4]District OPS'!O41</f>
        <v>131</v>
      </c>
      <c r="L41" s="182">
        <f>'[4]District OPS'!P41</f>
        <v>1000</v>
      </c>
      <c r="M41" s="183">
        <f t="shared" si="3"/>
        <v>44687</v>
      </c>
      <c r="N41" s="183">
        <f t="shared" si="3"/>
        <v>100359</v>
      </c>
      <c r="O41" s="184">
        <f>'[4]District OPS'!Q41</f>
        <v>23432</v>
      </c>
      <c r="P41" s="185">
        <f>'[4]District OPS'!R41</f>
        <v>30540</v>
      </c>
    </row>
    <row r="42" spans="1:16" x14ac:dyDescent="0.25">
      <c r="A42" s="180">
        <v>34</v>
      </c>
      <c r="B42" s="181" t="s">
        <v>120</v>
      </c>
      <c r="C42" s="182">
        <f>'[4]District AGRI'!O43</f>
        <v>69318</v>
      </c>
      <c r="D42" s="182">
        <f>'[4]District AGRI'!P43</f>
        <v>61220</v>
      </c>
      <c r="E42" s="182">
        <f t="shared" si="2"/>
        <v>5562</v>
      </c>
      <c r="F42" s="182">
        <f t="shared" si="2"/>
        <v>28299</v>
      </c>
      <c r="G42" s="182">
        <f>'[4]District MSME'!I42+'[4]District MSME'!G42</f>
        <v>90</v>
      </c>
      <c r="H42" s="182">
        <f>'[4]District MSME'!J42+'[4]District MSME'!H42</f>
        <v>113</v>
      </c>
      <c r="I42" s="182">
        <f>'[4]District MSME'!K42</f>
        <v>5652</v>
      </c>
      <c r="J42" s="182">
        <f>'[4]District MSME'!L42</f>
        <v>28412</v>
      </c>
      <c r="K42" s="182">
        <f>'[4]District OPS'!O42</f>
        <v>628</v>
      </c>
      <c r="L42" s="182">
        <f>'[4]District OPS'!P42</f>
        <v>1379</v>
      </c>
      <c r="M42" s="183">
        <f t="shared" si="3"/>
        <v>75598</v>
      </c>
      <c r="N42" s="183">
        <f t="shared" si="3"/>
        <v>91011</v>
      </c>
      <c r="O42" s="184">
        <f>'[4]District OPS'!Q42</f>
        <v>61864</v>
      </c>
      <c r="P42" s="185">
        <f>'[4]District OPS'!R42</f>
        <v>52577</v>
      </c>
    </row>
    <row r="43" spans="1:16" x14ac:dyDescent="0.25">
      <c r="A43" s="180">
        <v>35</v>
      </c>
      <c r="B43" s="181" t="s">
        <v>121</v>
      </c>
      <c r="C43" s="182">
        <f>'[4]District AGRI'!O44</f>
        <v>43740</v>
      </c>
      <c r="D43" s="182">
        <f>'[4]District AGRI'!P44</f>
        <v>35235</v>
      </c>
      <c r="E43" s="182">
        <f t="shared" si="2"/>
        <v>7231</v>
      </c>
      <c r="F43" s="182">
        <f t="shared" si="2"/>
        <v>84841</v>
      </c>
      <c r="G43" s="182">
        <f>'[4]District MSME'!I43+'[4]District MSME'!G43</f>
        <v>514</v>
      </c>
      <c r="H43" s="182">
        <f>'[4]District MSME'!J43+'[4]District MSME'!H43</f>
        <v>2255</v>
      </c>
      <c r="I43" s="182">
        <f>'[4]District MSME'!K43</f>
        <v>7745</v>
      </c>
      <c r="J43" s="182">
        <f>'[4]District MSME'!L43</f>
        <v>87096</v>
      </c>
      <c r="K43" s="182">
        <f>'[4]District OPS'!O43</f>
        <v>2202</v>
      </c>
      <c r="L43" s="182">
        <f>'[4]District OPS'!P43</f>
        <v>3915</v>
      </c>
      <c r="M43" s="183">
        <f t="shared" si="3"/>
        <v>53687</v>
      </c>
      <c r="N43" s="183">
        <f t="shared" si="3"/>
        <v>126246</v>
      </c>
      <c r="O43" s="184">
        <f>'[4]District OPS'!Q43</f>
        <v>39099</v>
      </c>
      <c r="P43" s="185">
        <f>'[4]District OPS'!R43</f>
        <v>30363</v>
      </c>
    </row>
    <row r="44" spans="1:16" x14ac:dyDescent="0.25">
      <c r="A44" s="180">
        <v>36</v>
      </c>
      <c r="B44" s="181" t="s">
        <v>122</v>
      </c>
      <c r="C44" s="182">
        <f>'[4]District AGRI'!O45</f>
        <v>25906</v>
      </c>
      <c r="D44" s="182">
        <f>'[4]District AGRI'!P45</f>
        <v>19143</v>
      </c>
      <c r="E44" s="182">
        <f t="shared" si="2"/>
        <v>1217</v>
      </c>
      <c r="F44" s="182">
        <f t="shared" si="2"/>
        <v>5174</v>
      </c>
      <c r="G44" s="182">
        <f>'[4]District MSME'!I44+'[4]District MSME'!G44</f>
        <v>70</v>
      </c>
      <c r="H44" s="182">
        <f>'[4]District MSME'!J44+'[4]District MSME'!H44</f>
        <v>106</v>
      </c>
      <c r="I44" s="182">
        <f>'[4]District MSME'!K44</f>
        <v>1287</v>
      </c>
      <c r="J44" s="182">
        <f>'[4]District MSME'!L44</f>
        <v>5280</v>
      </c>
      <c r="K44" s="182">
        <f>'[4]District OPS'!O44</f>
        <v>648</v>
      </c>
      <c r="L44" s="182">
        <f>'[4]District OPS'!P44</f>
        <v>663</v>
      </c>
      <c r="M44" s="183">
        <f t="shared" si="3"/>
        <v>27841</v>
      </c>
      <c r="N44" s="183">
        <f t="shared" si="3"/>
        <v>25086</v>
      </c>
      <c r="O44" s="184">
        <f>'[4]District OPS'!Q44</f>
        <v>23474</v>
      </c>
      <c r="P44" s="185">
        <f>'[4]District OPS'!R44</f>
        <v>16593</v>
      </c>
    </row>
    <row r="45" spans="1:16" ht="28.5" x14ac:dyDescent="0.25">
      <c r="A45" s="180">
        <v>37</v>
      </c>
      <c r="B45" s="181" t="s">
        <v>123</v>
      </c>
      <c r="C45" s="182">
        <f>'[4]District AGRI'!O46</f>
        <v>109605</v>
      </c>
      <c r="D45" s="182">
        <f>'[4]District AGRI'!P46</f>
        <v>112217</v>
      </c>
      <c r="E45" s="182">
        <f t="shared" si="2"/>
        <v>7043</v>
      </c>
      <c r="F45" s="182">
        <f t="shared" si="2"/>
        <v>72112</v>
      </c>
      <c r="G45" s="182">
        <f>'[4]District MSME'!I45+'[4]District MSME'!G45</f>
        <v>152</v>
      </c>
      <c r="H45" s="182">
        <f>'[4]District MSME'!J45+'[4]District MSME'!H45</f>
        <v>514</v>
      </c>
      <c r="I45" s="182">
        <f>'[4]District MSME'!K45</f>
        <v>7195</v>
      </c>
      <c r="J45" s="182">
        <f>'[4]District MSME'!L45</f>
        <v>72626</v>
      </c>
      <c r="K45" s="182">
        <f>'[4]District OPS'!O45</f>
        <v>1302</v>
      </c>
      <c r="L45" s="182">
        <f>'[4]District OPS'!P45</f>
        <v>1988</v>
      </c>
      <c r="M45" s="183">
        <f t="shared" si="3"/>
        <v>118102</v>
      </c>
      <c r="N45" s="183">
        <f t="shared" si="3"/>
        <v>186831</v>
      </c>
      <c r="O45" s="184">
        <f>'[4]District OPS'!Q45</f>
        <v>100830</v>
      </c>
      <c r="P45" s="185">
        <f>'[4]District OPS'!R45</f>
        <v>92040</v>
      </c>
    </row>
    <row r="46" spans="1:16" x14ac:dyDescent="0.25">
      <c r="A46" s="180">
        <v>38</v>
      </c>
      <c r="B46" s="181" t="s">
        <v>124</v>
      </c>
      <c r="C46" s="182">
        <f>'[4]District AGRI'!O47</f>
        <v>230267</v>
      </c>
      <c r="D46" s="182">
        <f>'[4]District AGRI'!P47</f>
        <v>309407</v>
      </c>
      <c r="E46" s="182">
        <f t="shared" si="2"/>
        <v>17130</v>
      </c>
      <c r="F46" s="182">
        <f t="shared" si="2"/>
        <v>201384</v>
      </c>
      <c r="G46" s="182">
        <f>'[4]District MSME'!I46+'[4]District MSME'!G46</f>
        <v>1883</v>
      </c>
      <c r="H46" s="182">
        <f>'[4]District MSME'!J46+'[4]District MSME'!H46</f>
        <v>16718</v>
      </c>
      <c r="I46" s="182">
        <f>'[4]District MSME'!K46</f>
        <v>19013</v>
      </c>
      <c r="J46" s="182">
        <f>'[4]District MSME'!L46</f>
        <v>218102</v>
      </c>
      <c r="K46" s="182">
        <f>'[4]District OPS'!O46</f>
        <v>5127</v>
      </c>
      <c r="L46" s="182">
        <f>'[4]District OPS'!P46</f>
        <v>9307</v>
      </c>
      <c r="M46" s="183">
        <f t="shared" si="3"/>
        <v>254407</v>
      </c>
      <c r="N46" s="183">
        <f t="shared" si="3"/>
        <v>536816</v>
      </c>
      <c r="O46" s="184">
        <f>'[4]District OPS'!Q46</f>
        <v>191640</v>
      </c>
      <c r="P46" s="185">
        <f>'[4]District OPS'!R46</f>
        <v>216379</v>
      </c>
    </row>
    <row r="47" spans="1:16" x14ac:dyDescent="0.25">
      <c r="A47" s="180">
        <v>39</v>
      </c>
      <c r="B47" s="181" t="s">
        <v>125</v>
      </c>
      <c r="C47" s="182">
        <f>'[4]District AGRI'!O48</f>
        <v>35944</v>
      </c>
      <c r="D47" s="182">
        <f>'[4]District AGRI'!P48</f>
        <v>44287</v>
      </c>
      <c r="E47" s="182">
        <f t="shared" si="2"/>
        <v>5436</v>
      </c>
      <c r="F47" s="182">
        <f t="shared" si="2"/>
        <v>83793</v>
      </c>
      <c r="G47" s="182">
        <f>'[4]District MSME'!I47+'[4]District MSME'!G47</f>
        <v>291</v>
      </c>
      <c r="H47" s="182">
        <f>'[4]District MSME'!J47+'[4]District MSME'!H47</f>
        <v>2931</v>
      </c>
      <c r="I47" s="182">
        <f>'[4]District MSME'!K47</f>
        <v>5727</v>
      </c>
      <c r="J47" s="182">
        <f>'[4]District MSME'!L47</f>
        <v>86724</v>
      </c>
      <c r="K47" s="182">
        <f>'[4]District OPS'!O47</f>
        <v>934</v>
      </c>
      <c r="L47" s="182">
        <f>'[4]District OPS'!P47</f>
        <v>2660</v>
      </c>
      <c r="M47" s="183">
        <f t="shared" si="3"/>
        <v>42605</v>
      </c>
      <c r="N47" s="183">
        <f t="shared" si="3"/>
        <v>133671</v>
      </c>
      <c r="O47" s="184">
        <f>'[4]District OPS'!Q47</f>
        <v>31128</v>
      </c>
      <c r="P47" s="185">
        <f>'[4]District OPS'!R47</f>
        <v>28578</v>
      </c>
    </row>
    <row r="48" spans="1:16" x14ac:dyDescent="0.25">
      <c r="A48" s="180">
        <v>40</v>
      </c>
      <c r="B48" s="181" t="s">
        <v>126</v>
      </c>
      <c r="C48" s="182">
        <f>'[4]District AGRI'!O49</f>
        <v>166463</v>
      </c>
      <c r="D48" s="182">
        <f>'[4]District AGRI'!P49</f>
        <v>244010</v>
      </c>
      <c r="E48" s="182">
        <f t="shared" si="2"/>
        <v>8752</v>
      </c>
      <c r="F48" s="182">
        <f t="shared" si="2"/>
        <v>80607</v>
      </c>
      <c r="G48" s="182">
        <f>'[4]District MSME'!I48+'[4]District MSME'!G48</f>
        <v>447</v>
      </c>
      <c r="H48" s="182">
        <f>'[4]District MSME'!J48+'[4]District MSME'!H48</f>
        <v>949</v>
      </c>
      <c r="I48" s="182">
        <f>'[4]District MSME'!K48</f>
        <v>9199</v>
      </c>
      <c r="J48" s="182">
        <f>'[4]District MSME'!L48</f>
        <v>81556</v>
      </c>
      <c r="K48" s="182">
        <f>'[4]District OPS'!O48</f>
        <v>2113</v>
      </c>
      <c r="L48" s="182">
        <f>'[4]District OPS'!P48</f>
        <v>3468</v>
      </c>
      <c r="M48" s="183">
        <f t="shared" si="3"/>
        <v>177775</v>
      </c>
      <c r="N48" s="183">
        <f t="shared" si="3"/>
        <v>329034</v>
      </c>
      <c r="O48" s="184">
        <f>'[4]District OPS'!Q48</f>
        <v>141113</v>
      </c>
      <c r="P48" s="185">
        <f>'[4]District OPS'!R48</f>
        <v>179838</v>
      </c>
    </row>
    <row r="49" spans="1:16" x14ac:dyDescent="0.25">
      <c r="A49" s="180">
        <v>41</v>
      </c>
      <c r="B49" s="181" t="s">
        <v>127</v>
      </c>
      <c r="C49" s="182">
        <f>'[4]District AGRI'!O50</f>
        <v>59650</v>
      </c>
      <c r="D49" s="182">
        <f>'[4]District AGRI'!P50</f>
        <v>78417</v>
      </c>
      <c r="E49" s="182">
        <f t="shared" si="2"/>
        <v>17968</v>
      </c>
      <c r="F49" s="182">
        <f t="shared" si="2"/>
        <v>517280</v>
      </c>
      <c r="G49" s="182">
        <f>'[4]District MSME'!I49+'[4]District MSME'!G49</f>
        <v>1734</v>
      </c>
      <c r="H49" s="182">
        <f>'[4]District MSME'!J49+'[4]District MSME'!H49</f>
        <v>151883</v>
      </c>
      <c r="I49" s="182">
        <f>'[4]District MSME'!K49</f>
        <v>19702</v>
      </c>
      <c r="J49" s="182">
        <f>'[4]District MSME'!L49</f>
        <v>669163</v>
      </c>
      <c r="K49" s="182">
        <f>'[4]District OPS'!O49</f>
        <v>4002</v>
      </c>
      <c r="L49" s="182">
        <f>'[4]District OPS'!P49</f>
        <v>12859</v>
      </c>
      <c r="M49" s="183">
        <f t="shared" si="3"/>
        <v>83354</v>
      </c>
      <c r="N49" s="183">
        <f t="shared" si="3"/>
        <v>760439</v>
      </c>
      <c r="O49" s="184">
        <f>'[4]District OPS'!Q49</f>
        <v>59606</v>
      </c>
      <c r="P49" s="185">
        <f>'[4]District OPS'!R49</f>
        <v>89049</v>
      </c>
    </row>
    <row r="50" spans="1:16" ht="15" customHeight="1" x14ac:dyDescent="0.25">
      <c r="A50" s="186" t="s">
        <v>72</v>
      </c>
      <c r="B50" s="186"/>
      <c r="C50" s="187">
        <f t="shared" ref="C50:P50" si="4">SUM(C9:C49)</f>
        <v>4824117</v>
      </c>
      <c r="D50" s="187">
        <f t="shared" si="4"/>
        <v>7017377</v>
      </c>
      <c r="E50" s="187">
        <f t="shared" si="4"/>
        <v>426416</v>
      </c>
      <c r="F50" s="187">
        <f t="shared" si="4"/>
        <v>10075976</v>
      </c>
      <c r="G50" s="187">
        <f t="shared" si="4"/>
        <v>46022</v>
      </c>
      <c r="H50" s="187">
        <f t="shared" si="4"/>
        <v>2095988</v>
      </c>
      <c r="I50" s="187">
        <f t="shared" si="4"/>
        <v>472438</v>
      </c>
      <c r="J50" s="187">
        <f t="shared" si="4"/>
        <v>12171964</v>
      </c>
      <c r="K50" s="187">
        <f t="shared" si="4"/>
        <v>130732</v>
      </c>
      <c r="L50" s="187">
        <f t="shared" si="4"/>
        <v>357766</v>
      </c>
      <c r="M50" s="187">
        <f t="shared" si="4"/>
        <v>5427287</v>
      </c>
      <c r="N50" s="187">
        <f t="shared" si="4"/>
        <v>19547107</v>
      </c>
      <c r="O50" s="187">
        <f t="shared" si="4"/>
        <v>3699195</v>
      </c>
      <c r="P50" s="187">
        <f t="shared" si="4"/>
        <v>4561519</v>
      </c>
    </row>
  </sheetData>
  <mergeCells count="17">
    <mergeCell ref="O6:P7"/>
    <mergeCell ref="E7:F7"/>
    <mergeCell ref="G7:H7"/>
    <mergeCell ref="I7:J7"/>
    <mergeCell ref="A50:B50"/>
    <mergeCell ref="A6:A8"/>
    <mergeCell ref="B6:B8"/>
    <mergeCell ref="C6:D7"/>
    <mergeCell ref="E6:J6"/>
    <mergeCell ref="K6:L7"/>
    <mergeCell ref="M6:N7"/>
    <mergeCell ref="A1:P1"/>
    <mergeCell ref="A2:P2"/>
    <mergeCell ref="A3:P3"/>
    <mergeCell ref="A4:P4"/>
    <mergeCell ref="J5:L5"/>
    <mergeCell ref="M5:P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BBE87-D72B-4056-B550-4EB77A053378}">
  <dimension ref="A1:P51"/>
  <sheetViews>
    <sheetView topLeftCell="A18" workbookViewId="0">
      <selection sqref="A1:P51"/>
    </sheetView>
  </sheetViews>
  <sheetFormatPr defaultRowHeight="15" x14ac:dyDescent="0.25"/>
  <cols>
    <col min="2" max="2" width="18.5703125" bestFit="1" customWidth="1"/>
  </cols>
  <sheetData>
    <row r="1" spans="1:16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14" t="s">
        <v>268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5" customHeight="1" x14ac:dyDescent="0.25">
      <c r="A5" s="188"/>
      <c r="B5" s="188"/>
      <c r="C5" s="189"/>
      <c r="D5" s="189"/>
      <c r="E5" s="189"/>
      <c r="F5" s="189"/>
      <c r="G5" s="189"/>
      <c r="H5" s="189"/>
      <c r="I5" s="189"/>
      <c r="J5" s="189"/>
      <c r="K5" s="189"/>
      <c r="L5" s="190" t="s">
        <v>228</v>
      </c>
      <c r="M5" s="190"/>
      <c r="N5" s="190"/>
      <c r="O5" s="191" t="s">
        <v>267</v>
      </c>
      <c r="P5" s="191"/>
    </row>
    <row r="6" spans="1:16" ht="15" customHeight="1" x14ac:dyDescent="0.25">
      <c r="A6" s="192" t="s">
        <v>4</v>
      </c>
      <c r="B6" s="59" t="s">
        <v>86</v>
      </c>
      <c r="C6" s="59" t="s">
        <v>131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ht="15" customHeight="1" x14ac:dyDescent="0.25">
      <c r="A7" s="193"/>
      <c r="B7" s="59"/>
      <c r="C7" s="93" t="s">
        <v>152</v>
      </c>
      <c r="D7" s="94"/>
      <c r="E7" s="94"/>
      <c r="F7" s="94"/>
      <c r="G7" s="94"/>
      <c r="H7" s="95"/>
      <c r="I7" s="84" t="s">
        <v>153</v>
      </c>
      <c r="J7" s="84"/>
      <c r="K7" s="84" t="s">
        <v>154</v>
      </c>
      <c r="L7" s="84"/>
      <c r="M7" s="84" t="s">
        <v>155</v>
      </c>
      <c r="N7" s="84"/>
      <c r="O7" s="61" t="s">
        <v>156</v>
      </c>
      <c r="P7" s="61"/>
    </row>
    <row r="8" spans="1:16" ht="29.25" customHeight="1" x14ac:dyDescent="0.25">
      <c r="A8" s="193"/>
      <c r="B8" s="59"/>
      <c r="C8" s="84" t="s">
        <v>190</v>
      </c>
      <c r="D8" s="84"/>
      <c r="E8" s="84" t="s">
        <v>158</v>
      </c>
      <c r="F8" s="84"/>
      <c r="G8" s="194" t="s">
        <v>159</v>
      </c>
      <c r="H8" s="194"/>
      <c r="I8" s="84"/>
      <c r="J8" s="84"/>
      <c r="K8" s="84"/>
      <c r="L8" s="84"/>
      <c r="M8" s="84"/>
      <c r="N8" s="84"/>
      <c r="O8" s="61"/>
      <c r="P8" s="61"/>
    </row>
    <row r="9" spans="1:16" x14ac:dyDescent="0.25">
      <c r="A9" s="195"/>
      <c r="B9" s="59"/>
      <c r="C9" s="63" t="s">
        <v>138</v>
      </c>
      <c r="D9" s="63" t="s">
        <v>139</v>
      </c>
      <c r="E9" s="63" t="s">
        <v>138</v>
      </c>
      <c r="F9" s="63" t="s">
        <v>139</v>
      </c>
      <c r="G9" s="63" t="s">
        <v>138</v>
      </c>
      <c r="H9" s="63" t="s">
        <v>139</v>
      </c>
      <c r="I9" s="63" t="s">
        <v>138</v>
      </c>
      <c r="J9" s="63" t="s">
        <v>139</v>
      </c>
      <c r="K9" s="63" t="s">
        <v>138</v>
      </c>
      <c r="L9" s="63" t="s">
        <v>139</v>
      </c>
      <c r="M9" s="63" t="s">
        <v>138</v>
      </c>
      <c r="N9" s="63" t="s">
        <v>139</v>
      </c>
      <c r="O9" s="63" t="s">
        <v>138</v>
      </c>
      <c r="P9" s="63" t="s">
        <v>139</v>
      </c>
    </row>
    <row r="10" spans="1:16" x14ac:dyDescent="0.25">
      <c r="A10" s="196">
        <v>1</v>
      </c>
      <c r="B10" s="21" t="s">
        <v>87</v>
      </c>
      <c r="C10" s="64">
        <v>113956</v>
      </c>
      <c r="D10" s="64">
        <v>125844</v>
      </c>
      <c r="E10" s="64">
        <v>20255</v>
      </c>
      <c r="F10" s="64">
        <v>34047</v>
      </c>
      <c r="G10" s="64">
        <v>4495</v>
      </c>
      <c r="H10" s="64">
        <v>6899</v>
      </c>
      <c r="I10" s="64">
        <f>C10+E10+G10</f>
        <v>138706</v>
      </c>
      <c r="J10" s="64">
        <f>D10+F10+H10</f>
        <v>166790</v>
      </c>
      <c r="K10" s="64">
        <v>41</v>
      </c>
      <c r="L10" s="64">
        <v>1101</v>
      </c>
      <c r="M10" s="64">
        <v>821</v>
      </c>
      <c r="N10" s="64">
        <v>36333</v>
      </c>
      <c r="O10" s="64">
        <f>I10+K10+M10</f>
        <v>139568</v>
      </c>
      <c r="P10" s="64">
        <f>J10+L10+N10</f>
        <v>204224</v>
      </c>
    </row>
    <row r="11" spans="1:16" x14ac:dyDescent="0.25">
      <c r="A11" s="196">
        <v>2</v>
      </c>
      <c r="B11" s="21" t="s">
        <v>88</v>
      </c>
      <c r="C11" s="64">
        <v>85325</v>
      </c>
      <c r="D11" s="64">
        <v>92715</v>
      </c>
      <c r="E11" s="64">
        <v>13388</v>
      </c>
      <c r="F11" s="64">
        <v>21539</v>
      </c>
      <c r="G11" s="64">
        <v>1657</v>
      </c>
      <c r="H11" s="64">
        <v>2532</v>
      </c>
      <c r="I11" s="64">
        <f t="shared" ref="I11:J50" si="0">C11+E11+G11</f>
        <v>100370</v>
      </c>
      <c r="J11" s="64">
        <f t="shared" si="0"/>
        <v>116786</v>
      </c>
      <c r="K11" s="64">
        <v>17</v>
      </c>
      <c r="L11" s="64">
        <v>1540</v>
      </c>
      <c r="M11" s="64">
        <v>519</v>
      </c>
      <c r="N11" s="64">
        <v>42409</v>
      </c>
      <c r="O11" s="64">
        <f t="shared" ref="O11:P50" si="1">I11+K11+M11</f>
        <v>100906</v>
      </c>
      <c r="P11" s="64">
        <f t="shared" si="1"/>
        <v>160735</v>
      </c>
    </row>
    <row r="12" spans="1:16" x14ac:dyDescent="0.25">
      <c r="A12" s="196">
        <v>3</v>
      </c>
      <c r="B12" s="21" t="s">
        <v>89</v>
      </c>
      <c r="C12" s="64">
        <v>122108</v>
      </c>
      <c r="D12" s="64">
        <v>58117</v>
      </c>
      <c r="E12" s="64">
        <v>3545</v>
      </c>
      <c r="F12" s="64">
        <v>4809</v>
      </c>
      <c r="G12" s="64">
        <v>454</v>
      </c>
      <c r="H12" s="64">
        <v>853</v>
      </c>
      <c r="I12" s="64">
        <f t="shared" si="0"/>
        <v>126107</v>
      </c>
      <c r="J12" s="64">
        <f t="shared" si="0"/>
        <v>63779</v>
      </c>
      <c r="K12" s="64">
        <v>45</v>
      </c>
      <c r="L12" s="64">
        <v>901</v>
      </c>
      <c r="M12" s="64">
        <v>63</v>
      </c>
      <c r="N12" s="64">
        <v>1594</v>
      </c>
      <c r="O12" s="64">
        <f t="shared" si="1"/>
        <v>126215</v>
      </c>
      <c r="P12" s="64">
        <f t="shared" si="1"/>
        <v>66274</v>
      </c>
    </row>
    <row r="13" spans="1:16" x14ac:dyDescent="0.25">
      <c r="A13" s="196">
        <v>4</v>
      </c>
      <c r="B13" s="21" t="s">
        <v>90</v>
      </c>
      <c r="C13" s="64">
        <v>75649</v>
      </c>
      <c r="D13" s="64">
        <v>52218</v>
      </c>
      <c r="E13" s="64">
        <v>14102</v>
      </c>
      <c r="F13" s="64">
        <v>14119</v>
      </c>
      <c r="G13" s="64">
        <v>1801</v>
      </c>
      <c r="H13" s="64">
        <v>2286</v>
      </c>
      <c r="I13" s="64">
        <f t="shared" si="0"/>
        <v>91552</v>
      </c>
      <c r="J13" s="64">
        <f t="shared" si="0"/>
        <v>68623</v>
      </c>
      <c r="K13" s="64">
        <v>6</v>
      </c>
      <c r="L13" s="64">
        <v>78</v>
      </c>
      <c r="M13" s="64">
        <v>540</v>
      </c>
      <c r="N13" s="64">
        <v>3388</v>
      </c>
      <c r="O13" s="64">
        <f t="shared" si="1"/>
        <v>92098</v>
      </c>
      <c r="P13" s="64">
        <f t="shared" si="1"/>
        <v>72089</v>
      </c>
    </row>
    <row r="14" spans="1:16" x14ac:dyDescent="0.25">
      <c r="A14" s="196">
        <v>5</v>
      </c>
      <c r="B14" s="21" t="s">
        <v>91</v>
      </c>
      <c r="C14" s="64">
        <v>81884</v>
      </c>
      <c r="D14" s="64">
        <v>119880</v>
      </c>
      <c r="E14" s="64">
        <v>17797</v>
      </c>
      <c r="F14" s="64">
        <v>37913</v>
      </c>
      <c r="G14" s="64">
        <v>2393</v>
      </c>
      <c r="H14" s="64">
        <v>3482</v>
      </c>
      <c r="I14" s="64">
        <f t="shared" si="0"/>
        <v>102074</v>
      </c>
      <c r="J14" s="64">
        <f t="shared" si="0"/>
        <v>161275</v>
      </c>
      <c r="K14" s="64">
        <v>15</v>
      </c>
      <c r="L14" s="64">
        <v>527</v>
      </c>
      <c r="M14" s="64">
        <v>1255</v>
      </c>
      <c r="N14" s="64">
        <v>47881</v>
      </c>
      <c r="O14" s="64">
        <f t="shared" si="1"/>
        <v>103344</v>
      </c>
      <c r="P14" s="64">
        <f t="shared" si="1"/>
        <v>209683</v>
      </c>
    </row>
    <row r="15" spans="1:16" x14ac:dyDescent="0.25">
      <c r="A15" s="196">
        <v>6</v>
      </c>
      <c r="B15" s="21" t="s">
        <v>92</v>
      </c>
      <c r="C15" s="64">
        <v>153226</v>
      </c>
      <c r="D15" s="64">
        <v>95747</v>
      </c>
      <c r="E15" s="64">
        <v>3202</v>
      </c>
      <c r="F15" s="64">
        <v>13017</v>
      </c>
      <c r="G15" s="64">
        <v>465</v>
      </c>
      <c r="H15" s="64">
        <v>797</v>
      </c>
      <c r="I15" s="64">
        <f t="shared" si="0"/>
        <v>156893</v>
      </c>
      <c r="J15" s="64">
        <f t="shared" si="0"/>
        <v>109561</v>
      </c>
      <c r="K15" s="64">
        <v>6</v>
      </c>
      <c r="L15" s="64">
        <v>306</v>
      </c>
      <c r="M15" s="64">
        <v>139</v>
      </c>
      <c r="N15" s="64">
        <v>10583</v>
      </c>
      <c r="O15" s="64">
        <f t="shared" si="1"/>
        <v>157038</v>
      </c>
      <c r="P15" s="64">
        <f t="shared" si="1"/>
        <v>120450</v>
      </c>
    </row>
    <row r="16" spans="1:16" x14ac:dyDescent="0.25">
      <c r="A16" s="196">
        <v>7</v>
      </c>
      <c r="B16" s="21" t="s">
        <v>93</v>
      </c>
      <c r="C16" s="64">
        <v>43705</v>
      </c>
      <c r="D16" s="64">
        <v>42156</v>
      </c>
      <c r="E16" s="64">
        <v>11842</v>
      </c>
      <c r="F16" s="64">
        <v>16348</v>
      </c>
      <c r="G16" s="64">
        <v>2922</v>
      </c>
      <c r="H16" s="64">
        <v>4364</v>
      </c>
      <c r="I16" s="64">
        <f t="shared" si="0"/>
        <v>58469</v>
      </c>
      <c r="J16" s="64">
        <f t="shared" si="0"/>
        <v>62868</v>
      </c>
      <c r="K16" s="64">
        <v>12</v>
      </c>
      <c r="L16" s="64">
        <v>117</v>
      </c>
      <c r="M16" s="64">
        <v>351</v>
      </c>
      <c r="N16" s="64">
        <v>11628</v>
      </c>
      <c r="O16" s="64">
        <f t="shared" si="1"/>
        <v>58832</v>
      </c>
      <c r="P16" s="64">
        <f t="shared" si="1"/>
        <v>74613</v>
      </c>
    </row>
    <row r="17" spans="1:16" x14ac:dyDescent="0.25">
      <c r="A17" s="196">
        <v>8</v>
      </c>
      <c r="B17" s="21" t="s">
        <v>94</v>
      </c>
      <c r="C17" s="64">
        <v>47995</v>
      </c>
      <c r="D17" s="64">
        <v>59268</v>
      </c>
      <c r="E17" s="64">
        <v>8195</v>
      </c>
      <c r="F17" s="64">
        <v>16343</v>
      </c>
      <c r="G17" s="64">
        <v>955</v>
      </c>
      <c r="H17" s="64">
        <v>1237</v>
      </c>
      <c r="I17" s="64">
        <f t="shared" si="0"/>
        <v>57145</v>
      </c>
      <c r="J17" s="64">
        <f t="shared" si="0"/>
        <v>76848</v>
      </c>
      <c r="K17" s="64">
        <v>35</v>
      </c>
      <c r="L17" s="64">
        <v>780</v>
      </c>
      <c r="M17" s="64">
        <v>683</v>
      </c>
      <c r="N17" s="64">
        <v>46381</v>
      </c>
      <c r="O17" s="64">
        <f t="shared" si="1"/>
        <v>57863</v>
      </c>
      <c r="P17" s="64">
        <f t="shared" si="1"/>
        <v>124009</v>
      </c>
    </row>
    <row r="18" spans="1:16" x14ac:dyDescent="0.25">
      <c r="A18" s="196">
        <v>9</v>
      </c>
      <c r="B18" s="21" t="s">
        <v>95</v>
      </c>
      <c r="C18" s="64">
        <v>168372</v>
      </c>
      <c r="D18" s="64">
        <v>135401</v>
      </c>
      <c r="E18" s="64">
        <v>15003</v>
      </c>
      <c r="F18" s="64">
        <v>24757</v>
      </c>
      <c r="G18" s="64">
        <v>3279</v>
      </c>
      <c r="H18" s="64">
        <v>5003</v>
      </c>
      <c r="I18" s="64">
        <f t="shared" si="0"/>
        <v>186654</v>
      </c>
      <c r="J18" s="64">
        <f t="shared" si="0"/>
        <v>165161</v>
      </c>
      <c r="K18" s="64">
        <v>143</v>
      </c>
      <c r="L18" s="64">
        <v>1205</v>
      </c>
      <c r="M18" s="64">
        <v>1007</v>
      </c>
      <c r="N18" s="64">
        <v>34542</v>
      </c>
      <c r="O18" s="64">
        <f t="shared" si="1"/>
        <v>187804</v>
      </c>
      <c r="P18" s="64">
        <f t="shared" si="1"/>
        <v>200908</v>
      </c>
    </row>
    <row r="19" spans="1:16" x14ac:dyDescent="0.25">
      <c r="A19" s="196">
        <v>10</v>
      </c>
      <c r="B19" s="21" t="s">
        <v>96</v>
      </c>
      <c r="C19" s="64">
        <v>164029</v>
      </c>
      <c r="D19" s="64">
        <v>196976</v>
      </c>
      <c r="E19" s="64">
        <v>12142</v>
      </c>
      <c r="F19" s="64">
        <v>34062</v>
      </c>
      <c r="G19" s="64">
        <v>4532</v>
      </c>
      <c r="H19" s="64">
        <v>6090</v>
      </c>
      <c r="I19" s="64">
        <f t="shared" si="0"/>
        <v>180703</v>
      </c>
      <c r="J19" s="64">
        <f t="shared" si="0"/>
        <v>237128</v>
      </c>
      <c r="K19" s="64">
        <v>185</v>
      </c>
      <c r="L19" s="64">
        <v>10041</v>
      </c>
      <c r="M19" s="64">
        <v>1553</v>
      </c>
      <c r="N19" s="64">
        <v>169624</v>
      </c>
      <c r="O19" s="64">
        <f t="shared" si="1"/>
        <v>182441</v>
      </c>
      <c r="P19" s="64">
        <f t="shared" si="1"/>
        <v>416793</v>
      </c>
    </row>
    <row r="20" spans="1:16" x14ac:dyDescent="0.25">
      <c r="A20" s="196">
        <v>11</v>
      </c>
      <c r="B20" s="21" t="s">
        <v>97</v>
      </c>
      <c r="C20" s="64">
        <v>109697</v>
      </c>
      <c r="D20" s="64">
        <v>132733</v>
      </c>
      <c r="E20" s="64">
        <v>23312</v>
      </c>
      <c r="F20" s="64">
        <v>32879</v>
      </c>
      <c r="G20" s="64">
        <v>9318</v>
      </c>
      <c r="H20" s="64">
        <v>11847</v>
      </c>
      <c r="I20" s="64">
        <f t="shared" si="0"/>
        <v>142327</v>
      </c>
      <c r="J20" s="64">
        <f t="shared" si="0"/>
        <v>177459</v>
      </c>
      <c r="K20" s="64">
        <v>14</v>
      </c>
      <c r="L20" s="64">
        <v>915</v>
      </c>
      <c r="M20" s="64">
        <v>1049</v>
      </c>
      <c r="N20" s="64">
        <v>55302</v>
      </c>
      <c r="O20" s="64">
        <f t="shared" si="1"/>
        <v>143390</v>
      </c>
      <c r="P20" s="64">
        <f t="shared" si="1"/>
        <v>233676</v>
      </c>
    </row>
    <row r="21" spans="1:16" x14ac:dyDescent="0.25">
      <c r="A21" s="196">
        <v>12</v>
      </c>
      <c r="B21" s="21" t="s">
        <v>98</v>
      </c>
      <c r="C21" s="64">
        <v>132836</v>
      </c>
      <c r="D21" s="64">
        <v>120576</v>
      </c>
      <c r="E21" s="64">
        <v>14131</v>
      </c>
      <c r="F21" s="64">
        <v>21488</v>
      </c>
      <c r="G21" s="64">
        <v>2773</v>
      </c>
      <c r="H21" s="64">
        <v>4100</v>
      </c>
      <c r="I21" s="64">
        <f t="shared" si="0"/>
        <v>149740</v>
      </c>
      <c r="J21" s="64">
        <f t="shared" si="0"/>
        <v>146164</v>
      </c>
      <c r="K21" s="64">
        <v>299</v>
      </c>
      <c r="L21" s="64">
        <v>1829</v>
      </c>
      <c r="M21" s="64">
        <v>472</v>
      </c>
      <c r="N21" s="64">
        <v>19405</v>
      </c>
      <c r="O21" s="64">
        <f t="shared" si="1"/>
        <v>150511</v>
      </c>
      <c r="P21" s="64">
        <f t="shared" si="1"/>
        <v>167398</v>
      </c>
    </row>
    <row r="22" spans="1:16" x14ac:dyDescent="0.25">
      <c r="A22" s="196">
        <v>13</v>
      </c>
      <c r="B22" s="21" t="s">
        <v>99</v>
      </c>
      <c r="C22" s="64">
        <v>163109</v>
      </c>
      <c r="D22" s="64">
        <v>220278</v>
      </c>
      <c r="E22" s="64">
        <v>14400</v>
      </c>
      <c r="F22" s="64">
        <v>30792</v>
      </c>
      <c r="G22" s="64">
        <v>3786</v>
      </c>
      <c r="H22" s="64">
        <v>6277</v>
      </c>
      <c r="I22" s="64">
        <f t="shared" si="0"/>
        <v>181295</v>
      </c>
      <c r="J22" s="64">
        <f t="shared" si="0"/>
        <v>257347</v>
      </c>
      <c r="K22" s="64">
        <v>40</v>
      </c>
      <c r="L22" s="64">
        <v>2450</v>
      </c>
      <c r="M22" s="64">
        <v>278</v>
      </c>
      <c r="N22" s="64">
        <v>13401</v>
      </c>
      <c r="O22" s="64">
        <f t="shared" si="1"/>
        <v>181613</v>
      </c>
      <c r="P22" s="64">
        <f t="shared" si="1"/>
        <v>273198</v>
      </c>
    </row>
    <row r="23" spans="1:16" x14ac:dyDescent="0.25">
      <c r="A23" s="196">
        <v>14</v>
      </c>
      <c r="B23" s="21" t="s">
        <v>100</v>
      </c>
      <c r="C23" s="64">
        <v>99697</v>
      </c>
      <c r="D23" s="64">
        <v>66705</v>
      </c>
      <c r="E23" s="64">
        <v>11457</v>
      </c>
      <c r="F23" s="64">
        <v>15456</v>
      </c>
      <c r="G23" s="64">
        <v>2215</v>
      </c>
      <c r="H23" s="64">
        <v>3351</v>
      </c>
      <c r="I23" s="64">
        <f t="shared" si="0"/>
        <v>113369</v>
      </c>
      <c r="J23" s="64">
        <f t="shared" si="0"/>
        <v>85512</v>
      </c>
      <c r="K23" s="64">
        <v>188</v>
      </c>
      <c r="L23" s="64">
        <v>1151</v>
      </c>
      <c r="M23" s="64">
        <v>2993</v>
      </c>
      <c r="N23" s="64">
        <v>8474</v>
      </c>
      <c r="O23" s="64">
        <f t="shared" si="1"/>
        <v>116550</v>
      </c>
      <c r="P23" s="64">
        <f t="shared" si="1"/>
        <v>95137</v>
      </c>
    </row>
    <row r="24" spans="1:16" x14ac:dyDescent="0.25">
      <c r="A24" s="196">
        <v>15</v>
      </c>
      <c r="B24" s="21" t="s">
        <v>101</v>
      </c>
      <c r="C24" s="64">
        <v>31706</v>
      </c>
      <c r="D24" s="64">
        <v>42253</v>
      </c>
      <c r="E24" s="64">
        <v>2950</v>
      </c>
      <c r="F24" s="64">
        <v>9274</v>
      </c>
      <c r="G24" s="64">
        <v>547</v>
      </c>
      <c r="H24" s="64">
        <v>847</v>
      </c>
      <c r="I24" s="64">
        <f t="shared" si="0"/>
        <v>35203</v>
      </c>
      <c r="J24" s="64">
        <f t="shared" si="0"/>
        <v>52374</v>
      </c>
      <c r="K24" s="64">
        <v>2</v>
      </c>
      <c r="L24" s="64">
        <v>32</v>
      </c>
      <c r="M24" s="64">
        <v>281</v>
      </c>
      <c r="N24" s="64">
        <v>2585</v>
      </c>
      <c r="O24" s="64">
        <f t="shared" si="1"/>
        <v>35486</v>
      </c>
      <c r="P24" s="64">
        <f t="shared" si="1"/>
        <v>54991</v>
      </c>
    </row>
    <row r="25" spans="1:16" x14ac:dyDescent="0.25">
      <c r="A25" s="196">
        <v>16</v>
      </c>
      <c r="B25" s="21" t="s">
        <v>102</v>
      </c>
      <c r="C25" s="64">
        <v>20581</v>
      </c>
      <c r="D25" s="64">
        <v>18797</v>
      </c>
      <c r="E25" s="64">
        <v>3697</v>
      </c>
      <c r="F25" s="64">
        <v>6998</v>
      </c>
      <c r="G25" s="64">
        <v>438</v>
      </c>
      <c r="H25" s="64">
        <v>513</v>
      </c>
      <c r="I25" s="64">
        <f t="shared" si="0"/>
        <v>24716</v>
      </c>
      <c r="J25" s="64">
        <f t="shared" si="0"/>
        <v>26308</v>
      </c>
      <c r="K25" s="64">
        <v>8</v>
      </c>
      <c r="L25" s="64">
        <v>345</v>
      </c>
      <c r="M25" s="64">
        <v>314</v>
      </c>
      <c r="N25" s="64">
        <v>8040</v>
      </c>
      <c r="O25" s="64">
        <f t="shared" si="1"/>
        <v>25038</v>
      </c>
      <c r="P25" s="64">
        <f t="shared" si="1"/>
        <v>34693</v>
      </c>
    </row>
    <row r="26" spans="1:16" x14ac:dyDescent="0.25">
      <c r="A26" s="196">
        <v>17</v>
      </c>
      <c r="B26" s="21" t="s">
        <v>103</v>
      </c>
      <c r="C26" s="64">
        <v>69785</v>
      </c>
      <c r="D26" s="64">
        <v>52919</v>
      </c>
      <c r="E26" s="64">
        <v>10310</v>
      </c>
      <c r="F26" s="64">
        <v>24070</v>
      </c>
      <c r="G26" s="64">
        <v>1192</v>
      </c>
      <c r="H26" s="64">
        <v>2521</v>
      </c>
      <c r="I26" s="64">
        <f t="shared" si="0"/>
        <v>81287</v>
      </c>
      <c r="J26" s="64">
        <f t="shared" si="0"/>
        <v>79510</v>
      </c>
      <c r="K26" s="64">
        <v>18</v>
      </c>
      <c r="L26" s="64">
        <v>424</v>
      </c>
      <c r="M26" s="64">
        <v>213</v>
      </c>
      <c r="N26" s="64">
        <v>8637</v>
      </c>
      <c r="O26" s="64">
        <f t="shared" si="1"/>
        <v>81518</v>
      </c>
      <c r="P26" s="64">
        <f t="shared" si="1"/>
        <v>88571</v>
      </c>
    </row>
    <row r="27" spans="1:16" x14ac:dyDescent="0.25">
      <c r="A27" s="196">
        <v>18</v>
      </c>
      <c r="B27" s="21" t="s">
        <v>104</v>
      </c>
      <c r="C27" s="64">
        <v>49291</v>
      </c>
      <c r="D27" s="64">
        <v>27213</v>
      </c>
      <c r="E27" s="64">
        <v>11984</v>
      </c>
      <c r="F27" s="64">
        <v>14349</v>
      </c>
      <c r="G27" s="64">
        <v>1363</v>
      </c>
      <c r="H27" s="64">
        <v>1757</v>
      </c>
      <c r="I27" s="64">
        <f t="shared" si="0"/>
        <v>62638</v>
      </c>
      <c r="J27" s="64">
        <f t="shared" si="0"/>
        <v>43319</v>
      </c>
      <c r="K27" s="64">
        <v>25</v>
      </c>
      <c r="L27" s="64">
        <v>58</v>
      </c>
      <c r="M27" s="64">
        <v>620</v>
      </c>
      <c r="N27" s="64">
        <v>1230</v>
      </c>
      <c r="O27" s="64">
        <f t="shared" si="1"/>
        <v>63283</v>
      </c>
      <c r="P27" s="64">
        <f t="shared" si="1"/>
        <v>44607</v>
      </c>
    </row>
    <row r="28" spans="1:16" x14ac:dyDescent="0.25">
      <c r="A28" s="196">
        <v>19</v>
      </c>
      <c r="B28" s="21" t="s">
        <v>105</v>
      </c>
      <c r="C28" s="64">
        <v>183217</v>
      </c>
      <c r="D28" s="64">
        <v>334009</v>
      </c>
      <c r="E28" s="64">
        <v>22032</v>
      </c>
      <c r="F28" s="64">
        <v>60107</v>
      </c>
      <c r="G28" s="64">
        <v>4073</v>
      </c>
      <c r="H28" s="64">
        <v>6633</v>
      </c>
      <c r="I28" s="64">
        <f t="shared" si="0"/>
        <v>209322</v>
      </c>
      <c r="J28" s="64">
        <f t="shared" si="0"/>
        <v>400749</v>
      </c>
      <c r="K28" s="64">
        <v>43</v>
      </c>
      <c r="L28" s="64">
        <v>4029</v>
      </c>
      <c r="M28" s="64">
        <v>2445</v>
      </c>
      <c r="N28" s="64">
        <v>138372</v>
      </c>
      <c r="O28" s="64">
        <f t="shared" si="1"/>
        <v>211810</v>
      </c>
      <c r="P28" s="64">
        <f t="shared" si="1"/>
        <v>543150</v>
      </c>
    </row>
    <row r="29" spans="1:16" x14ac:dyDescent="0.25">
      <c r="A29" s="196">
        <v>20</v>
      </c>
      <c r="B29" s="21" t="s">
        <v>106</v>
      </c>
      <c r="C29" s="64">
        <v>217611</v>
      </c>
      <c r="D29" s="64">
        <v>344703</v>
      </c>
      <c r="E29" s="64">
        <v>16474</v>
      </c>
      <c r="F29" s="64">
        <v>47136</v>
      </c>
      <c r="G29" s="64">
        <v>3324</v>
      </c>
      <c r="H29" s="64">
        <v>5614</v>
      </c>
      <c r="I29" s="64">
        <f t="shared" si="0"/>
        <v>237409</v>
      </c>
      <c r="J29" s="64">
        <f t="shared" si="0"/>
        <v>397453</v>
      </c>
      <c r="K29" s="64">
        <v>54</v>
      </c>
      <c r="L29" s="64">
        <v>2240</v>
      </c>
      <c r="M29" s="64">
        <v>2144</v>
      </c>
      <c r="N29" s="64">
        <v>52504</v>
      </c>
      <c r="O29" s="64">
        <f t="shared" si="1"/>
        <v>239607</v>
      </c>
      <c r="P29" s="64">
        <f t="shared" si="1"/>
        <v>452197</v>
      </c>
    </row>
    <row r="30" spans="1:16" x14ac:dyDescent="0.25">
      <c r="A30" s="196">
        <v>21</v>
      </c>
      <c r="B30" s="21" t="s">
        <v>107</v>
      </c>
      <c r="C30" s="64">
        <v>290059</v>
      </c>
      <c r="D30" s="64">
        <v>243605</v>
      </c>
      <c r="E30" s="64">
        <v>64502</v>
      </c>
      <c r="F30" s="64">
        <v>109514</v>
      </c>
      <c r="G30" s="64">
        <v>10191</v>
      </c>
      <c r="H30" s="64">
        <v>13550</v>
      </c>
      <c r="I30" s="64">
        <f t="shared" si="0"/>
        <v>364752</v>
      </c>
      <c r="J30" s="64">
        <f t="shared" si="0"/>
        <v>366669</v>
      </c>
      <c r="K30" s="64">
        <v>156</v>
      </c>
      <c r="L30" s="64">
        <v>9580</v>
      </c>
      <c r="M30" s="64">
        <v>4049</v>
      </c>
      <c r="N30" s="64">
        <v>335680</v>
      </c>
      <c r="O30" s="64">
        <f t="shared" si="1"/>
        <v>368957</v>
      </c>
      <c r="P30" s="64">
        <f t="shared" si="1"/>
        <v>711929</v>
      </c>
    </row>
    <row r="31" spans="1:16" x14ac:dyDescent="0.25">
      <c r="A31" s="196">
        <v>22</v>
      </c>
      <c r="B31" s="21" t="s">
        <v>108</v>
      </c>
      <c r="C31" s="64">
        <v>42682</v>
      </c>
      <c r="D31" s="64">
        <v>69117</v>
      </c>
      <c r="E31" s="64">
        <v>4623</v>
      </c>
      <c r="F31" s="64">
        <v>8998</v>
      </c>
      <c r="G31" s="64">
        <v>638</v>
      </c>
      <c r="H31" s="64">
        <v>935</v>
      </c>
      <c r="I31" s="64">
        <f t="shared" si="0"/>
        <v>47943</v>
      </c>
      <c r="J31" s="64">
        <f t="shared" si="0"/>
        <v>79050</v>
      </c>
      <c r="K31" s="64">
        <v>15</v>
      </c>
      <c r="L31" s="64">
        <v>126</v>
      </c>
      <c r="M31" s="64">
        <v>3018</v>
      </c>
      <c r="N31" s="64">
        <v>2235</v>
      </c>
      <c r="O31" s="64">
        <f t="shared" si="1"/>
        <v>50976</v>
      </c>
      <c r="P31" s="64">
        <f t="shared" si="1"/>
        <v>81411</v>
      </c>
    </row>
    <row r="32" spans="1:16" x14ac:dyDescent="0.25">
      <c r="A32" s="196">
        <v>23</v>
      </c>
      <c r="B32" s="21" t="s">
        <v>109</v>
      </c>
      <c r="C32" s="64">
        <v>114340</v>
      </c>
      <c r="D32" s="64">
        <v>90589</v>
      </c>
      <c r="E32" s="64">
        <v>9381</v>
      </c>
      <c r="F32" s="64">
        <v>13055</v>
      </c>
      <c r="G32" s="64">
        <v>615</v>
      </c>
      <c r="H32" s="64">
        <v>886</v>
      </c>
      <c r="I32" s="64">
        <f t="shared" si="0"/>
        <v>124336</v>
      </c>
      <c r="J32" s="64">
        <f t="shared" si="0"/>
        <v>104530</v>
      </c>
      <c r="K32" s="64">
        <v>47</v>
      </c>
      <c r="L32" s="64">
        <v>274</v>
      </c>
      <c r="M32" s="64">
        <v>1140</v>
      </c>
      <c r="N32" s="64">
        <v>4178</v>
      </c>
      <c r="O32" s="64">
        <f t="shared" si="1"/>
        <v>125523</v>
      </c>
      <c r="P32" s="64">
        <f t="shared" si="1"/>
        <v>108982</v>
      </c>
    </row>
    <row r="33" spans="1:16" x14ac:dyDescent="0.25">
      <c r="A33" s="196">
        <v>24</v>
      </c>
      <c r="B33" s="21" t="s">
        <v>110</v>
      </c>
      <c r="C33" s="64">
        <v>165851</v>
      </c>
      <c r="D33" s="64">
        <v>139134</v>
      </c>
      <c r="E33" s="64">
        <v>19246</v>
      </c>
      <c r="F33" s="64">
        <v>34427</v>
      </c>
      <c r="G33" s="64">
        <v>1486</v>
      </c>
      <c r="H33" s="64">
        <v>2273</v>
      </c>
      <c r="I33" s="64">
        <f t="shared" si="0"/>
        <v>186583</v>
      </c>
      <c r="J33" s="64">
        <f t="shared" si="0"/>
        <v>175834</v>
      </c>
      <c r="K33" s="64">
        <v>12</v>
      </c>
      <c r="L33" s="64">
        <v>179</v>
      </c>
      <c r="M33" s="64">
        <v>961</v>
      </c>
      <c r="N33" s="64">
        <v>15664</v>
      </c>
      <c r="O33" s="64">
        <f t="shared" si="1"/>
        <v>187556</v>
      </c>
      <c r="P33" s="64">
        <f t="shared" si="1"/>
        <v>191677</v>
      </c>
    </row>
    <row r="34" spans="1:16" x14ac:dyDescent="0.25">
      <c r="A34" s="196">
        <v>25</v>
      </c>
      <c r="B34" s="21" t="s">
        <v>111</v>
      </c>
      <c r="C34" s="64">
        <v>155272</v>
      </c>
      <c r="D34" s="64">
        <v>169124</v>
      </c>
      <c r="E34" s="64">
        <v>24532</v>
      </c>
      <c r="F34" s="64">
        <v>42320</v>
      </c>
      <c r="G34" s="64">
        <v>5326</v>
      </c>
      <c r="H34" s="64">
        <v>9005</v>
      </c>
      <c r="I34" s="64">
        <f t="shared" si="0"/>
        <v>185130</v>
      </c>
      <c r="J34" s="64">
        <f t="shared" si="0"/>
        <v>220449</v>
      </c>
      <c r="K34" s="64">
        <v>19</v>
      </c>
      <c r="L34" s="64">
        <v>670</v>
      </c>
      <c r="M34" s="64">
        <v>1230</v>
      </c>
      <c r="N34" s="64">
        <v>13145</v>
      </c>
      <c r="O34" s="64">
        <f t="shared" si="1"/>
        <v>186379</v>
      </c>
      <c r="P34" s="64">
        <f t="shared" si="1"/>
        <v>234264</v>
      </c>
    </row>
    <row r="35" spans="1:16" x14ac:dyDescent="0.25">
      <c r="A35" s="196">
        <v>26</v>
      </c>
      <c r="B35" s="21" t="s">
        <v>112</v>
      </c>
      <c r="C35" s="64">
        <v>92412</v>
      </c>
      <c r="D35" s="64">
        <v>94646</v>
      </c>
      <c r="E35" s="64">
        <v>14237</v>
      </c>
      <c r="F35" s="64">
        <v>35215</v>
      </c>
      <c r="G35" s="64">
        <v>677</v>
      </c>
      <c r="H35" s="64">
        <v>1083</v>
      </c>
      <c r="I35" s="64">
        <f t="shared" si="0"/>
        <v>107326</v>
      </c>
      <c r="J35" s="64">
        <f t="shared" si="0"/>
        <v>130944</v>
      </c>
      <c r="K35" s="64">
        <v>112</v>
      </c>
      <c r="L35" s="64">
        <v>4310</v>
      </c>
      <c r="M35" s="64">
        <v>1372</v>
      </c>
      <c r="N35" s="64">
        <v>117661</v>
      </c>
      <c r="O35" s="64">
        <f t="shared" si="1"/>
        <v>108810</v>
      </c>
      <c r="P35" s="64">
        <f t="shared" si="1"/>
        <v>252915</v>
      </c>
    </row>
    <row r="36" spans="1:16" x14ac:dyDescent="0.25">
      <c r="A36" s="196">
        <v>27</v>
      </c>
      <c r="B36" s="21" t="s">
        <v>113</v>
      </c>
      <c r="C36" s="64">
        <v>40055</v>
      </c>
      <c r="D36" s="64">
        <v>30059</v>
      </c>
      <c r="E36" s="64">
        <v>6709</v>
      </c>
      <c r="F36" s="64">
        <v>11754</v>
      </c>
      <c r="G36" s="64">
        <v>2880</v>
      </c>
      <c r="H36" s="64">
        <v>3213</v>
      </c>
      <c r="I36" s="64">
        <f t="shared" si="0"/>
        <v>49644</v>
      </c>
      <c r="J36" s="64">
        <f t="shared" si="0"/>
        <v>45026</v>
      </c>
      <c r="K36" s="64">
        <v>23</v>
      </c>
      <c r="L36" s="64">
        <v>126</v>
      </c>
      <c r="M36" s="64">
        <v>465</v>
      </c>
      <c r="N36" s="64">
        <v>3213</v>
      </c>
      <c r="O36" s="64">
        <f t="shared" si="1"/>
        <v>50132</v>
      </c>
      <c r="P36" s="64">
        <f t="shared" si="1"/>
        <v>48365</v>
      </c>
    </row>
    <row r="37" spans="1:16" x14ac:dyDescent="0.25">
      <c r="A37" s="196">
        <v>28</v>
      </c>
      <c r="B37" s="21" t="s">
        <v>114</v>
      </c>
      <c r="C37" s="64">
        <v>54912</v>
      </c>
      <c r="D37" s="64">
        <v>65448</v>
      </c>
      <c r="E37" s="64">
        <v>7065</v>
      </c>
      <c r="F37" s="64">
        <v>12453</v>
      </c>
      <c r="G37" s="64">
        <v>809</v>
      </c>
      <c r="H37" s="64">
        <v>1496</v>
      </c>
      <c r="I37" s="64">
        <f t="shared" si="0"/>
        <v>62786</v>
      </c>
      <c r="J37" s="64">
        <f t="shared" si="0"/>
        <v>79397</v>
      </c>
      <c r="K37" s="64">
        <v>3</v>
      </c>
      <c r="L37" s="64">
        <v>267</v>
      </c>
      <c r="M37" s="64">
        <v>180</v>
      </c>
      <c r="N37" s="64">
        <v>20374</v>
      </c>
      <c r="O37" s="64">
        <f t="shared" si="1"/>
        <v>62969</v>
      </c>
      <c r="P37" s="64">
        <f t="shared" si="1"/>
        <v>100038</v>
      </c>
    </row>
    <row r="38" spans="1:16" x14ac:dyDescent="0.25">
      <c r="A38" s="196">
        <v>29</v>
      </c>
      <c r="B38" s="21" t="s">
        <v>115</v>
      </c>
      <c r="C38" s="64">
        <v>115906</v>
      </c>
      <c r="D38" s="64">
        <v>147604</v>
      </c>
      <c r="E38" s="64">
        <v>21574</v>
      </c>
      <c r="F38" s="64">
        <v>43651</v>
      </c>
      <c r="G38" s="64">
        <v>3984</v>
      </c>
      <c r="H38" s="64">
        <v>4396</v>
      </c>
      <c r="I38" s="64">
        <f t="shared" si="0"/>
        <v>141464</v>
      </c>
      <c r="J38" s="64">
        <f t="shared" si="0"/>
        <v>195651</v>
      </c>
      <c r="K38" s="64">
        <v>46</v>
      </c>
      <c r="L38" s="64">
        <v>2255</v>
      </c>
      <c r="M38" s="64">
        <v>2136</v>
      </c>
      <c r="N38" s="64">
        <v>115921</v>
      </c>
      <c r="O38" s="64">
        <f t="shared" si="1"/>
        <v>143646</v>
      </c>
      <c r="P38" s="64">
        <f t="shared" si="1"/>
        <v>313827</v>
      </c>
    </row>
    <row r="39" spans="1:16" x14ac:dyDescent="0.25">
      <c r="A39" s="196">
        <v>30</v>
      </c>
      <c r="B39" s="21" t="s">
        <v>116</v>
      </c>
      <c r="C39" s="64">
        <v>88856</v>
      </c>
      <c r="D39" s="64">
        <v>79786</v>
      </c>
      <c r="E39" s="64">
        <v>18554</v>
      </c>
      <c r="F39" s="64">
        <v>23538</v>
      </c>
      <c r="G39" s="64">
        <v>2451</v>
      </c>
      <c r="H39" s="64">
        <v>4378</v>
      </c>
      <c r="I39" s="64">
        <f t="shared" si="0"/>
        <v>109861</v>
      </c>
      <c r="J39" s="64">
        <f t="shared" si="0"/>
        <v>107702</v>
      </c>
      <c r="K39" s="64">
        <v>10</v>
      </c>
      <c r="L39" s="64">
        <v>1564</v>
      </c>
      <c r="M39" s="64">
        <v>368</v>
      </c>
      <c r="N39" s="64">
        <v>7193</v>
      </c>
      <c r="O39" s="64">
        <f t="shared" si="1"/>
        <v>110239</v>
      </c>
      <c r="P39" s="64">
        <f t="shared" si="1"/>
        <v>116459</v>
      </c>
    </row>
    <row r="40" spans="1:16" x14ac:dyDescent="0.25">
      <c r="A40" s="196">
        <v>31</v>
      </c>
      <c r="B40" s="21" t="s">
        <v>117</v>
      </c>
      <c r="C40" s="64">
        <v>99388</v>
      </c>
      <c r="D40" s="64">
        <v>77557</v>
      </c>
      <c r="E40" s="64">
        <v>8900</v>
      </c>
      <c r="F40" s="64">
        <v>21927</v>
      </c>
      <c r="G40" s="64">
        <v>868</v>
      </c>
      <c r="H40" s="64">
        <v>1420</v>
      </c>
      <c r="I40" s="64">
        <f t="shared" si="0"/>
        <v>109156</v>
      </c>
      <c r="J40" s="64">
        <f t="shared" si="0"/>
        <v>100904</v>
      </c>
      <c r="K40" s="64">
        <v>22</v>
      </c>
      <c r="L40" s="64">
        <v>675</v>
      </c>
      <c r="M40" s="64">
        <v>575</v>
      </c>
      <c r="N40" s="64">
        <v>31142</v>
      </c>
      <c r="O40" s="64">
        <f t="shared" si="1"/>
        <v>109753</v>
      </c>
      <c r="P40" s="64">
        <f t="shared" si="1"/>
        <v>132721</v>
      </c>
    </row>
    <row r="41" spans="1:16" x14ac:dyDescent="0.25">
      <c r="A41" s="196">
        <v>32</v>
      </c>
      <c r="B41" s="21" t="s">
        <v>118</v>
      </c>
      <c r="C41" s="64">
        <v>67347</v>
      </c>
      <c r="D41" s="64">
        <v>63979</v>
      </c>
      <c r="E41" s="64">
        <v>11539</v>
      </c>
      <c r="F41" s="64">
        <v>18245</v>
      </c>
      <c r="G41" s="64">
        <v>1538</v>
      </c>
      <c r="H41" s="64">
        <v>2414</v>
      </c>
      <c r="I41" s="64">
        <f t="shared" si="0"/>
        <v>80424</v>
      </c>
      <c r="J41" s="64">
        <f t="shared" si="0"/>
        <v>84638</v>
      </c>
      <c r="K41" s="64">
        <v>15</v>
      </c>
      <c r="L41" s="64">
        <v>734</v>
      </c>
      <c r="M41" s="64">
        <v>403</v>
      </c>
      <c r="N41" s="64">
        <v>25240</v>
      </c>
      <c r="O41" s="64">
        <f t="shared" si="1"/>
        <v>80842</v>
      </c>
      <c r="P41" s="64">
        <f t="shared" si="1"/>
        <v>110612</v>
      </c>
    </row>
    <row r="42" spans="1:16" x14ac:dyDescent="0.25">
      <c r="A42" s="196">
        <v>33</v>
      </c>
      <c r="B42" s="21" t="s">
        <v>119</v>
      </c>
      <c r="C42" s="64">
        <v>39402</v>
      </c>
      <c r="D42" s="64">
        <v>50901</v>
      </c>
      <c r="E42" s="64">
        <v>2725</v>
      </c>
      <c r="F42" s="64">
        <v>10053</v>
      </c>
      <c r="G42" s="64">
        <v>274</v>
      </c>
      <c r="H42" s="64">
        <v>425</v>
      </c>
      <c r="I42" s="64">
        <f t="shared" si="0"/>
        <v>42401</v>
      </c>
      <c r="J42" s="64">
        <f t="shared" si="0"/>
        <v>61379</v>
      </c>
      <c r="K42" s="64">
        <v>27</v>
      </c>
      <c r="L42" s="64">
        <v>3475</v>
      </c>
      <c r="M42" s="64">
        <v>99</v>
      </c>
      <c r="N42" s="64">
        <v>7991</v>
      </c>
      <c r="O42" s="64">
        <f t="shared" si="1"/>
        <v>42527</v>
      </c>
      <c r="P42" s="64">
        <f t="shared" si="1"/>
        <v>72845</v>
      </c>
    </row>
    <row r="43" spans="1:16" x14ac:dyDescent="0.25">
      <c r="A43" s="196">
        <v>34</v>
      </c>
      <c r="B43" s="21" t="s">
        <v>120</v>
      </c>
      <c r="C43" s="64">
        <v>62424</v>
      </c>
      <c r="D43" s="64">
        <v>51021</v>
      </c>
      <c r="E43" s="64">
        <v>5629</v>
      </c>
      <c r="F43" s="64">
        <v>6364</v>
      </c>
      <c r="G43" s="64">
        <v>898</v>
      </c>
      <c r="H43" s="64">
        <v>1383</v>
      </c>
      <c r="I43" s="64">
        <f t="shared" si="0"/>
        <v>68951</v>
      </c>
      <c r="J43" s="64">
        <f t="shared" si="0"/>
        <v>58768</v>
      </c>
      <c r="K43" s="64">
        <v>61</v>
      </c>
      <c r="L43" s="64">
        <v>383</v>
      </c>
      <c r="M43" s="64">
        <v>306</v>
      </c>
      <c r="N43" s="64">
        <v>2069</v>
      </c>
      <c r="O43" s="64">
        <f t="shared" si="1"/>
        <v>69318</v>
      </c>
      <c r="P43" s="64">
        <f t="shared" si="1"/>
        <v>61220</v>
      </c>
    </row>
    <row r="44" spans="1:16" x14ac:dyDescent="0.25">
      <c r="A44" s="196">
        <v>35</v>
      </c>
      <c r="B44" s="21" t="s">
        <v>121</v>
      </c>
      <c r="C44" s="64">
        <v>36328</v>
      </c>
      <c r="D44" s="64">
        <v>21589</v>
      </c>
      <c r="E44" s="64">
        <v>6523</v>
      </c>
      <c r="F44" s="64">
        <v>10437</v>
      </c>
      <c r="G44" s="64">
        <v>714</v>
      </c>
      <c r="H44" s="64">
        <v>1000</v>
      </c>
      <c r="I44" s="64">
        <f t="shared" si="0"/>
        <v>43565</v>
      </c>
      <c r="J44" s="64">
        <f t="shared" si="0"/>
        <v>33026</v>
      </c>
      <c r="K44" s="64">
        <v>4</v>
      </c>
      <c r="L44" s="64">
        <v>283</v>
      </c>
      <c r="M44" s="64">
        <v>171</v>
      </c>
      <c r="N44" s="64">
        <v>1926</v>
      </c>
      <c r="O44" s="64">
        <f t="shared" si="1"/>
        <v>43740</v>
      </c>
      <c r="P44" s="64">
        <f t="shared" si="1"/>
        <v>35235</v>
      </c>
    </row>
    <row r="45" spans="1:16" x14ac:dyDescent="0.25">
      <c r="A45" s="196">
        <v>36</v>
      </c>
      <c r="B45" s="21" t="s">
        <v>122</v>
      </c>
      <c r="C45" s="64">
        <v>22175</v>
      </c>
      <c r="D45" s="64">
        <v>13078</v>
      </c>
      <c r="E45" s="64">
        <v>3006</v>
      </c>
      <c r="F45" s="64">
        <v>4296</v>
      </c>
      <c r="G45" s="64">
        <v>323</v>
      </c>
      <c r="H45" s="64">
        <v>431</v>
      </c>
      <c r="I45" s="64">
        <f t="shared" si="0"/>
        <v>25504</v>
      </c>
      <c r="J45" s="64">
        <f t="shared" si="0"/>
        <v>17805</v>
      </c>
      <c r="K45" s="64">
        <v>3</v>
      </c>
      <c r="L45" s="64">
        <v>4</v>
      </c>
      <c r="M45" s="64">
        <v>399</v>
      </c>
      <c r="N45" s="64">
        <v>1334</v>
      </c>
      <c r="O45" s="64">
        <f t="shared" si="1"/>
        <v>25906</v>
      </c>
      <c r="P45" s="64">
        <f t="shared" si="1"/>
        <v>19143</v>
      </c>
    </row>
    <row r="46" spans="1:16" x14ac:dyDescent="0.25">
      <c r="A46" s="196">
        <v>37</v>
      </c>
      <c r="B46" s="21" t="s">
        <v>123</v>
      </c>
      <c r="C46" s="64">
        <v>92009</v>
      </c>
      <c r="D46" s="64">
        <v>73284</v>
      </c>
      <c r="E46" s="64">
        <v>11113</v>
      </c>
      <c r="F46" s="64">
        <v>15439</v>
      </c>
      <c r="G46" s="64">
        <v>6083</v>
      </c>
      <c r="H46" s="64">
        <v>7038</v>
      </c>
      <c r="I46" s="64">
        <f t="shared" si="0"/>
        <v>109205</v>
      </c>
      <c r="J46" s="64">
        <f t="shared" si="0"/>
        <v>95761</v>
      </c>
      <c r="K46" s="64">
        <v>60</v>
      </c>
      <c r="L46" s="64">
        <v>105</v>
      </c>
      <c r="M46" s="64">
        <v>340</v>
      </c>
      <c r="N46" s="64">
        <v>16351</v>
      </c>
      <c r="O46" s="64">
        <f t="shared" si="1"/>
        <v>109605</v>
      </c>
      <c r="P46" s="64">
        <f t="shared" si="1"/>
        <v>112217</v>
      </c>
    </row>
    <row r="47" spans="1:16" x14ac:dyDescent="0.25">
      <c r="A47" s="196">
        <v>38</v>
      </c>
      <c r="B47" s="21" t="s">
        <v>124</v>
      </c>
      <c r="C47" s="64">
        <v>200259</v>
      </c>
      <c r="D47" s="64">
        <v>231972</v>
      </c>
      <c r="E47" s="64">
        <v>25657</v>
      </c>
      <c r="F47" s="64">
        <v>56973</v>
      </c>
      <c r="G47" s="64">
        <v>3578</v>
      </c>
      <c r="H47" s="64">
        <v>5937</v>
      </c>
      <c r="I47" s="64">
        <f t="shared" si="0"/>
        <v>229494</v>
      </c>
      <c r="J47" s="64">
        <f t="shared" si="0"/>
        <v>294882</v>
      </c>
      <c r="K47" s="64">
        <v>94</v>
      </c>
      <c r="L47" s="64">
        <v>2505</v>
      </c>
      <c r="M47" s="64">
        <v>679</v>
      </c>
      <c r="N47" s="64">
        <v>12020</v>
      </c>
      <c r="O47" s="64">
        <f t="shared" si="1"/>
        <v>230267</v>
      </c>
      <c r="P47" s="64">
        <f t="shared" si="1"/>
        <v>309407</v>
      </c>
    </row>
    <row r="48" spans="1:16" x14ac:dyDescent="0.25">
      <c r="A48" s="196">
        <v>39</v>
      </c>
      <c r="B48" s="21" t="s">
        <v>125</v>
      </c>
      <c r="C48" s="64">
        <v>32247</v>
      </c>
      <c r="D48" s="64">
        <v>29568</v>
      </c>
      <c r="E48" s="64">
        <v>2541</v>
      </c>
      <c r="F48" s="64">
        <v>5664</v>
      </c>
      <c r="G48" s="64">
        <v>996</v>
      </c>
      <c r="H48" s="64">
        <v>1693</v>
      </c>
      <c r="I48" s="64">
        <f t="shared" si="0"/>
        <v>35784</v>
      </c>
      <c r="J48" s="64">
        <f t="shared" si="0"/>
        <v>36925</v>
      </c>
      <c r="K48" s="64">
        <v>8</v>
      </c>
      <c r="L48" s="64">
        <v>1409</v>
      </c>
      <c r="M48" s="64">
        <v>152</v>
      </c>
      <c r="N48" s="64">
        <v>5953</v>
      </c>
      <c r="O48" s="64">
        <f t="shared" si="1"/>
        <v>35944</v>
      </c>
      <c r="P48" s="64">
        <f t="shared" si="1"/>
        <v>44287</v>
      </c>
    </row>
    <row r="49" spans="1:16" x14ac:dyDescent="0.25">
      <c r="A49" s="196">
        <v>40</v>
      </c>
      <c r="B49" s="21" t="s">
        <v>126</v>
      </c>
      <c r="C49" s="64">
        <v>141309</v>
      </c>
      <c r="D49" s="64">
        <v>150828</v>
      </c>
      <c r="E49" s="64">
        <v>18343</v>
      </c>
      <c r="F49" s="64">
        <v>29609</v>
      </c>
      <c r="G49" s="64">
        <v>5491</v>
      </c>
      <c r="H49" s="64">
        <v>7618</v>
      </c>
      <c r="I49" s="64">
        <f t="shared" si="0"/>
        <v>165143</v>
      </c>
      <c r="J49" s="64">
        <f t="shared" si="0"/>
        <v>188055</v>
      </c>
      <c r="K49" s="64">
        <v>32</v>
      </c>
      <c r="L49" s="64">
        <v>906</v>
      </c>
      <c r="M49" s="64">
        <v>1288</v>
      </c>
      <c r="N49" s="64">
        <v>55049</v>
      </c>
      <c r="O49" s="64">
        <f t="shared" si="1"/>
        <v>166463</v>
      </c>
      <c r="P49" s="64">
        <f t="shared" si="1"/>
        <v>244010</v>
      </c>
    </row>
    <row r="50" spans="1:16" x14ac:dyDescent="0.25">
      <c r="A50" s="196">
        <v>41</v>
      </c>
      <c r="B50" s="21" t="s">
        <v>127</v>
      </c>
      <c r="C50" s="64">
        <v>34486</v>
      </c>
      <c r="D50" s="64">
        <v>25566</v>
      </c>
      <c r="E50" s="64">
        <v>23433</v>
      </c>
      <c r="F50" s="64">
        <v>28536</v>
      </c>
      <c r="G50" s="64">
        <v>995</v>
      </c>
      <c r="H50" s="64">
        <v>1858</v>
      </c>
      <c r="I50" s="64">
        <f t="shared" si="0"/>
        <v>58914</v>
      </c>
      <c r="J50" s="64">
        <f t="shared" si="0"/>
        <v>55960</v>
      </c>
      <c r="K50" s="64">
        <v>24</v>
      </c>
      <c r="L50" s="64">
        <v>884</v>
      </c>
      <c r="M50" s="64">
        <v>712</v>
      </c>
      <c r="N50" s="64">
        <v>21573</v>
      </c>
      <c r="O50" s="64">
        <f t="shared" si="1"/>
        <v>59650</v>
      </c>
      <c r="P50" s="64">
        <f t="shared" si="1"/>
        <v>78417</v>
      </c>
    </row>
    <row r="51" spans="1:16" x14ac:dyDescent="0.25">
      <c r="A51" s="19" t="s">
        <v>72</v>
      </c>
      <c r="B51" s="19"/>
      <c r="C51" s="66">
        <f t="shared" ref="C51:I51" si="2">SUM(C10:C50)</f>
        <v>4121498</v>
      </c>
      <c r="D51" s="66">
        <f t="shared" si="2"/>
        <v>4256963</v>
      </c>
      <c r="E51" s="66">
        <f t="shared" si="2"/>
        <v>560050</v>
      </c>
      <c r="F51" s="66">
        <f t="shared" si="2"/>
        <v>1021971</v>
      </c>
      <c r="G51" s="66">
        <f t="shared" si="2"/>
        <v>102797</v>
      </c>
      <c r="H51" s="66">
        <f t="shared" si="2"/>
        <v>149435</v>
      </c>
      <c r="I51" s="66">
        <f t="shared" si="2"/>
        <v>4784345</v>
      </c>
      <c r="J51" s="66">
        <f>D51+F51+H51</f>
        <v>5428369</v>
      </c>
      <c r="K51" s="66">
        <f t="shared" ref="K51:P51" si="3">SUM(K10:K50)</f>
        <v>1989</v>
      </c>
      <c r="L51" s="66">
        <f t="shared" si="3"/>
        <v>60783</v>
      </c>
      <c r="M51" s="66">
        <f t="shared" si="3"/>
        <v>37783</v>
      </c>
      <c r="N51" s="66">
        <f t="shared" si="3"/>
        <v>1528225</v>
      </c>
      <c r="O51" s="66">
        <f t="shared" si="3"/>
        <v>4824117</v>
      </c>
      <c r="P51" s="66">
        <f t="shared" si="3"/>
        <v>7017377</v>
      </c>
    </row>
  </sheetData>
  <mergeCells count="18">
    <mergeCell ref="G8:H8"/>
    <mergeCell ref="A51:B51"/>
    <mergeCell ref="A6:A9"/>
    <mergeCell ref="B6:B9"/>
    <mergeCell ref="C6:P6"/>
    <mergeCell ref="C7:H7"/>
    <mergeCell ref="I7:J8"/>
    <mergeCell ref="K7:L8"/>
    <mergeCell ref="M7:N8"/>
    <mergeCell ref="O7:P8"/>
    <mergeCell ref="C8:D8"/>
    <mergeCell ref="E8:F8"/>
    <mergeCell ref="A1:P1"/>
    <mergeCell ref="A2:P2"/>
    <mergeCell ref="A3:P3"/>
    <mergeCell ref="A4:P4"/>
    <mergeCell ref="L5:N5"/>
    <mergeCell ref="O5:P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DF34-0E14-4EA7-ACCB-A7E3A8C98382}">
  <dimension ref="A1:L50"/>
  <sheetViews>
    <sheetView topLeftCell="A25" workbookViewId="0">
      <selection sqref="A1:L50"/>
    </sheetView>
  </sheetViews>
  <sheetFormatPr defaultRowHeight="15" x14ac:dyDescent="0.25"/>
  <cols>
    <col min="2" max="2" width="18.5703125" bestFit="1" customWidth="1"/>
    <col min="12" max="12" width="10.140625" bestFit="1" customWidth="1"/>
  </cols>
  <sheetData>
    <row r="1" spans="1:12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4" t="s">
        <v>269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5" customHeight="1" x14ac:dyDescent="0.25">
      <c r="A5" s="188"/>
      <c r="B5" s="188"/>
      <c r="C5" s="188"/>
      <c r="D5" s="189"/>
      <c r="E5" s="197"/>
      <c r="F5" s="189"/>
      <c r="G5" s="197"/>
      <c r="H5" s="189"/>
      <c r="I5" s="143" t="s">
        <v>228</v>
      </c>
      <c r="J5" s="198"/>
      <c r="K5" s="199" t="s">
        <v>267</v>
      </c>
      <c r="L5" s="200"/>
    </row>
    <row r="6" spans="1:12" x14ac:dyDescent="0.25">
      <c r="A6" s="192" t="s">
        <v>4</v>
      </c>
      <c r="B6" s="201" t="s">
        <v>86</v>
      </c>
      <c r="C6" s="201" t="s">
        <v>183</v>
      </c>
      <c r="D6" s="202"/>
      <c r="E6" s="201"/>
      <c r="F6" s="202"/>
      <c r="G6" s="201"/>
      <c r="H6" s="202"/>
      <c r="I6" s="201"/>
      <c r="J6" s="98"/>
      <c r="K6" s="201"/>
      <c r="L6" s="202"/>
    </row>
    <row r="7" spans="1:12" ht="15" customHeight="1" x14ac:dyDescent="0.25">
      <c r="A7" s="193"/>
      <c r="B7" s="201"/>
      <c r="C7" s="61" t="s">
        <v>270</v>
      </c>
      <c r="D7" s="102"/>
      <c r="E7" s="203" t="s">
        <v>163</v>
      </c>
      <c r="F7" s="204"/>
      <c r="G7" s="203" t="s">
        <v>164</v>
      </c>
      <c r="H7" s="204"/>
      <c r="I7" s="203" t="s">
        <v>165</v>
      </c>
      <c r="J7" s="92"/>
      <c r="K7" s="203" t="s">
        <v>166</v>
      </c>
      <c r="L7" s="204"/>
    </row>
    <row r="8" spans="1:12" x14ac:dyDescent="0.25">
      <c r="A8" s="195"/>
      <c r="B8" s="201"/>
      <c r="C8" s="205" t="s">
        <v>138</v>
      </c>
      <c r="D8" s="99" t="s">
        <v>139</v>
      </c>
      <c r="E8" s="205" t="s">
        <v>138</v>
      </c>
      <c r="F8" s="99" t="s">
        <v>139</v>
      </c>
      <c r="G8" s="205" t="s">
        <v>138</v>
      </c>
      <c r="H8" s="99" t="s">
        <v>139</v>
      </c>
      <c r="I8" s="205" t="s">
        <v>138</v>
      </c>
      <c r="J8" s="99" t="s">
        <v>139</v>
      </c>
      <c r="K8" s="205" t="s">
        <v>138</v>
      </c>
      <c r="L8" s="99" t="s">
        <v>139</v>
      </c>
    </row>
    <row r="9" spans="1:12" x14ac:dyDescent="0.25">
      <c r="A9" s="196">
        <v>1</v>
      </c>
      <c r="B9" s="21" t="s">
        <v>87</v>
      </c>
      <c r="C9" s="64">
        <v>13781</v>
      </c>
      <c r="D9" s="64">
        <v>270592</v>
      </c>
      <c r="E9" s="64">
        <v>1305</v>
      </c>
      <c r="F9" s="64">
        <v>175958</v>
      </c>
      <c r="G9" s="64">
        <v>1550</v>
      </c>
      <c r="H9" s="64">
        <v>1973</v>
      </c>
      <c r="I9" s="64">
        <v>200</v>
      </c>
      <c r="J9" s="64">
        <v>97815</v>
      </c>
      <c r="K9" s="64">
        <f>+C9+E9+G9+I9</f>
        <v>16836</v>
      </c>
      <c r="L9" s="64">
        <f>+D9+F9+H9+J9</f>
        <v>546338</v>
      </c>
    </row>
    <row r="10" spans="1:12" x14ac:dyDescent="0.25">
      <c r="A10" s="196">
        <v>2</v>
      </c>
      <c r="B10" s="21" t="s">
        <v>88</v>
      </c>
      <c r="C10" s="64">
        <v>9079</v>
      </c>
      <c r="D10" s="64">
        <v>135244</v>
      </c>
      <c r="E10" s="64">
        <v>805</v>
      </c>
      <c r="F10" s="64">
        <v>76095</v>
      </c>
      <c r="G10" s="64">
        <v>764</v>
      </c>
      <c r="H10" s="64">
        <v>1099</v>
      </c>
      <c r="I10" s="64">
        <v>86</v>
      </c>
      <c r="J10" s="64">
        <v>37782</v>
      </c>
      <c r="K10" s="64">
        <f t="shared" ref="K10:L49" si="0">+C10+E10+G10+I10</f>
        <v>10734</v>
      </c>
      <c r="L10" s="64">
        <f t="shared" si="0"/>
        <v>250220</v>
      </c>
    </row>
    <row r="11" spans="1:12" x14ac:dyDescent="0.25">
      <c r="A11" s="196">
        <v>3</v>
      </c>
      <c r="B11" s="21" t="s">
        <v>89</v>
      </c>
      <c r="C11" s="64">
        <v>4029</v>
      </c>
      <c r="D11" s="64">
        <v>78126</v>
      </c>
      <c r="E11" s="64">
        <v>440</v>
      </c>
      <c r="F11" s="64">
        <v>97748</v>
      </c>
      <c r="G11" s="64">
        <v>309</v>
      </c>
      <c r="H11" s="64">
        <v>364</v>
      </c>
      <c r="I11" s="64">
        <v>33</v>
      </c>
      <c r="J11" s="64">
        <v>18619</v>
      </c>
      <c r="K11" s="64">
        <f t="shared" si="0"/>
        <v>4811</v>
      </c>
      <c r="L11" s="64">
        <f t="shared" si="0"/>
        <v>194857</v>
      </c>
    </row>
    <row r="12" spans="1:12" x14ac:dyDescent="0.25">
      <c r="A12" s="196">
        <v>4</v>
      </c>
      <c r="B12" s="21" t="s">
        <v>90</v>
      </c>
      <c r="C12" s="64">
        <v>7030</v>
      </c>
      <c r="D12" s="64">
        <v>52164</v>
      </c>
      <c r="E12" s="64">
        <v>117</v>
      </c>
      <c r="F12" s="64">
        <v>13627</v>
      </c>
      <c r="G12" s="64">
        <v>292</v>
      </c>
      <c r="H12" s="64">
        <v>366</v>
      </c>
      <c r="I12" s="64">
        <v>15</v>
      </c>
      <c r="J12" s="64">
        <v>4995</v>
      </c>
      <c r="K12" s="64">
        <f t="shared" si="0"/>
        <v>7454</v>
      </c>
      <c r="L12" s="64">
        <f t="shared" si="0"/>
        <v>71152</v>
      </c>
    </row>
    <row r="13" spans="1:12" x14ac:dyDescent="0.25">
      <c r="A13" s="196">
        <v>5</v>
      </c>
      <c r="B13" s="21" t="s">
        <v>91</v>
      </c>
      <c r="C13" s="64">
        <v>5881</v>
      </c>
      <c r="D13" s="64">
        <v>40192</v>
      </c>
      <c r="E13" s="64">
        <v>173</v>
      </c>
      <c r="F13" s="64">
        <v>14785</v>
      </c>
      <c r="G13" s="64">
        <v>374</v>
      </c>
      <c r="H13" s="64">
        <v>647</v>
      </c>
      <c r="I13" s="64">
        <v>12</v>
      </c>
      <c r="J13" s="64">
        <v>1982</v>
      </c>
      <c r="K13" s="64">
        <f t="shared" si="0"/>
        <v>6440</v>
      </c>
      <c r="L13" s="64">
        <f t="shared" si="0"/>
        <v>57606</v>
      </c>
    </row>
    <row r="14" spans="1:12" x14ac:dyDescent="0.25">
      <c r="A14" s="196">
        <v>6</v>
      </c>
      <c r="B14" s="21" t="s">
        <v>92</v>
      </c>
      <c r="C14" s="64">
        <v>5935</v>
      </c>
      <c r="D14" s="64">
        <v>48554</v>
      </c>
      <c r="E14" s="64">
        <v>354</v>
      </c>
      <c r="F14" s="64">
        <v>36942</v>
      </c>
      <c r="G14" s="64">
        <v>684</v>
      </c>
      <c r="H14" s="64">
        <v>1074</v>
      </c>
      <c r="I14" s="64">
        <v>40</v>
      </c>
      <c r="J14" s="64">
        <v>11850</v>
      </c>
      <c r="K14" s="64">
        <f t="shared" si="0"/>
        <v>7013</v>
      </c>
      <c r="L14" s="64">
        <f t="shared" si="0"/>
        <v>98420</v>
      </c>
    </row>
    <row r="15" spans="1:12" x14ac:dyDescent="0.25">
      <c r="A15" s="196">
        <v>7</v>
      </c>
      <c r="B15" s="21" t="s">
        <v>93</v>
      </c>
      <c r="C15" s="64">
        <v>5203</v>
      </c>
      <c r="D15" s="64">
        <v>59536</v>
      </c>
      <c r="E15" s="64">
        <v>318</v>
      </c>
      <c r="F15" s="64">
        <v>32552</v>
      </c>
      <c r="G15" s="64">
        <v>532</v>
      </c>
      <c r="H15" s="64">
        <v>686</v>
      </c>
      <c r="I15" s="64">
        <v>46</v>
      </c>
      <c r="J15" s="64">
        <v>10254</v>
      </c>
      <c r="K15" s="64">
        <f t="shared" si="0"/>
        <v>6099</v>
      </c>
      <c r="L15" s="64">
        <f t="shared" si="0"/>
        <v>103028</v>
      </c>
    </row>
    <row r="16" spans="1:12" x14ac:dyDescent="0.25">
      <c r="A16" s="196">
        <v>8</v>
      </c>
      <c r="B16" s="21" t="s">
        <v>94</v>
      </c>
      <c r="C16" s="64">
        <v>6296</v>
      </c>
      <c r="D16" s="64">
        <v>69460</v>
      </c>
      <c r="E16" s="64">
        <v>267</v>
      </c>
      <c r="F16" s="64">
        <v>28889</v>
      </c>
      <c r="G16" s="64">
        <v>418</v>
      </c>
      <c r="H16" s="64">
        <v>576</v>
      </c>
      <c r="I16" s="64">
        <v>21</v>
      </c>
      <c r="J16" s="64">
        <v>2162</v>
      </c>
      <c r="K16" s="64">
        <f t="shared" si="0"/>
        <v>7002</v>
      </c>
      <c r="L16" s="64">
        <f t="shared" si="0"/>
        <v>101087</v>
      </c>
    </row>
    <row r="17" spans="1:12" x14ac:dyDescent="0.25">
      <c r="A17" s="196">
        <v>9</v>
      </c>
      <c r="B17" s="21" t="s">
        <v>95</v>
      </c>
      <c r="C17" s="64">
        <v>14398</v>
      </c>
      <c r="D17" s="64">
        <v>274217</v>
      </c>
      <c r="E17" s="64">
        <v>1404</v>
      </c>
      <c r="F17" s="64">
        <v>299946</v>
      </c>
      <c r="G17" s="64">
        <v>1559</v>
      </c>
      <c r="H17" s="64">
        <v>1901</v>
      </c>
      <c r="I17" s="64">
        <v>235</v>
      </c>
      <c r="J17" s="64">
        <v>209709</v>
      </c>
      <c r="K17" s="64">
        <f t="shared" si="0"/>
        <v>17596</v>
      </c>
      <c r="L17" s="64">
        <f t="shared" si="0"/>
        <v>785773</v>
      </c>
    </row>
    <row r="18" spans="1:12" x14ac:dyDescent="0.25">
      <c r="A18" s="196">
        <v>10</v>
      </c>
      <c r="B18" s="21" t="s">
        <v>96</v>
      </c>
      <c r="C18" s="64">
        <v>15938</v>
      </c>
      <c r="D18" s="64">
        <v>214810</v>
      </c>
      <c r="E18" s="64">
        <v>1049</v>
      </c>
      <c r="F18" s="64">
        <v>144545</v>
      </c>
      <c r="G18" s="64">
        <v>2096</v>
      </c>
      <c r="H18" s="64">
        <v>2622</v>
      </c>
      <c r="I18" s="64">
        <v>107</v>
      </c>
      <c r="J18" s="64">
        <v>42075</v>
      </c>
      <c r="K18" s="64">
        <f t="shared" si="0"/>
        <v>19190</v>
      </c>
      <c r="L18" s="64">
        <f t="shared" si="0"/>
        <v>404052</v>
      </c>
    </row>
    <row r="19" spans="1:12" x14ac:dyDescent="0.25">
      <c r="A19" s="196">
        <v>11</v>
      </c>
      <c r="B19" s="21" t="s">
        <v>97</v>
      </c>
      <c r="C19" s="64">
        <v>8332</v>
      </c>
      <c r="D19" s="64">
        <v>44561</v>
      </c>
      <c r="E19" s="64">
        <v>171</v>
      </c>
      <c r="F19" s="64">
        <v>15510</v>
      </c>
      <c r="G19" s="64">
        <v>233</v>
      </c>
      <c r="H19" s="64">
        <v>281</v>
      </c>
      <c r="I19" s="64">
        <v>6</v>
      </c>
      <c r="J19" s="64">
        <v>395</v>
      </c>
      <c r="K19" s="64">
        <f t="shared" si="0"/>
        <v>8742</v>
      </c>
      <c r="L19" s="64">
        <f t="shared" si="0"/>
        <v>60747</v>
      </c>
    </row>
    <row r="20" spans="1:12" x14ac:dyDescent="0.25">
      <c r="A20" s="196">
        <v>12</v>
      </c>
      <c r="B20" s="21" t="s">
        <v>98</v>
      </c>
      <c r="C20" s="64">
        <v>11680</v>
      </c>
      <c r="D20" s="64">
        <v>100268</v>
      </c>
      <c r="E20" s="64">
        <v>460</v>
      </c>
      <c r="F20" s="64">
        <v>67789</v>
      </c>
      <c r="G20" s="64">
        <v>960</v>
      </c>
      <c r="H20" s="64">
        <v>1293</v>
      </c>
      <c r="I20" s="64">
        <v>42</v>
      </c>
      <c r="J20" s="64">
        <v>19702</v>
      </c>
      <c r="K20" s="64">
        <f t="shared" si="0"/>
        <v>13142</v>
      </c>
      <c r="L20" s="64">
        <f t="shared" si="0"/>
        <v>189052</v>
      </c>
    </row>
    <row r="21" spans="1:12" x14ac:dyDescent="0.25">
      <c r="A21" s="196">
        <v>13</v>
      </c>
      <c r="B21" s="21" t="s">
        <v>99</v>
      </c>
      <c r="C21" s="64">
        <v>12704</v>
      </c>
      <c r="D21" s="64">
        <v>83059</v>
      </c>
      <c r="E21" s="64">
        <v>233</v>
      </c>
      <c r="F21" s="64">
        <v>23526</v>
      </c>
      <c r="G21" s="64">
        <v>1548</v>
      </c>
      <c r="H21" s="64">
        <v>1980</v>
      </c>
      <c r="I21" s="64">
        <v>15</v>
      </c>
      <c r="J21" s="64">
        <v>1134</v>
      </c>
      <c r="K21" s="64">
        <f t="shared" si="0"/>
        <v>14500</v>
      </c>
      <c r="L21" s="64">
        <f t="shared" si="0"/>
        <v>109699</v>
      </c>
    </row>
    <row r="22" spans="1:12" x14ac:dyDescent="0.25">
      <c r="A22" s="196">
        <v>14</v>
      </c>
      <c r="B22" s="21" t="s">
        <v>100</v>
      </c>
      <c r="C22" s="64">
        <v>12640</v>
      </c>
      <c r="D22" s="64">
        <v>57053</v>
      </c>
      <c r="E22" s="64">
        <v>189</v>
      </c>
      <c r="F22" s="64">
        <v>15774</v>
      </c>
      <c r="G22" s="64">
        <v>492</v>
      </c>
      <c r="H22" s="64">
        <v>613</v>
      </c>
      <c r="I22" s="64">
        <v>8</v>
      </c>
      <c r="J22" s="64">
        <v>1721</v>
      </c>
      <c r="K22" s="64">
        <f t="shared" si="0"/>
        <v>13329</v>
      </c>
      <c r="L22" s="64">
        <f t="shared" si="0"/>
        <v>75161</v>
      </c>
    </row>
    <row r="23" spans="1:12" x14ac:dyDescent="0.25">
      <c r="A23" s="196">
        <v>15</v>
      </c>
      <c r="B23" s="21" t="s">
        <v>101</v>
      </c>
      <c r="C23" s="64">
        <v>2778</v>
      </c>
      <c r="D23" s="64">
        <v>19657</v>
      </c>
      <c r="E23" s="64">
        <v>32</v>
      </c>
      <c r="F23" s="64">
        <v>2469</v>
      </c>
      <c r="G23" s="64">
        <v>51</v>
      </c>
      <c r="H23" s="64">
        <v>60</v>
      </c>
      <c r="I23" s="64">
        <v>2</v>
      </c>
      <c r="J23" s="64">
        <v>465</v>
      </c>
      <c r="K23" s="64">
        <f t="shared" si="0"/>
        <v>2863</v>
      </c>
      <c r="L23" s="64">
        <f t="shared" si="0"/>
        <v>22651</v>
      </c>
    </row>
    <row r="24" spans="1:12" x14ac:dyDescent="0.25">
      <c r="A24" s="196">
        <v>16</v>
      </c>
      <c r="B24" s="21" t="s">
        <v>102</v>
      </c>
      <c r="C24" s="64">
        <v>3209</v>
      </c>
      <c r="D24" s="64">
        <v>25351</v>
      </c>
      <c r="E24" s="64">
        <v>96</v>
      </c>
      <c r="F24" s="64">
        <v>7695</v>
      </c>
      <c r="G24" s="64">
        <v>147</v>
      </c>
      <c r="H24" s="64">
        <v>203</v>
      </c>
      <c r="I24" s="64">
        <v>5</v>
      </c>
      <c r="J24" s="64">
        <v>4322</v>
      </c>
      <c r="K24" s="64">
        <f t="shared" si="0"/>
        <v>3457</v>
      </c>
      <c r="L24" s="64">
        <f t="shared" si="0"/>
        <v>37571</v>
      </c>
    </row>
    <row r="25" spans="1:12" x14ac:dyDescent="0.25">
      <c r="A25" s="196">
        <v>17</v>
      </c>
      <c r="B25" s="21" t="s">
        <v>103</v>
      </c>
      <c r="C25" s="64">
        <v>5103</v>
      </c>
      <c r="D25" s="64">
        <v>46349</v>
      </c>
      <c r="E25" s="64">
        <v>132</v>
      </c>
      <c r="F25" s="64">
        <v>15031</v>
      </c>
      <c r="G25" s="64">
        <v>552</v>
      </c>
      <c r="H25" s="64">
        <v>702</v>
      </c>
      <c r="I25" s="64">
        <v>5</v>
      </c>
      <c r="J25" s="64">
        <v>1655</v>
      </c>
      <c r="K25" s="64">
        <f t="shared" si="0"/>
        <v>5792</v>
      </c>
      <c r="L25" s="64">
        <f t="shared" si="0"/>
        <v>63737</v>
      </c>
    </row>
    <row r="26" spans="1:12" x14ac:dyDescent="0.25">
      <c r="A26" s="196">
        <v>18</v>
      </c>
      <c r="B26" s="21" t="s">
        <v>104</v>
      </c>
      <c r="C26" s="64">
        <v>6760</v>
      </c>
      <c r="D26" s="64">
        <v>33714</v>
      </c>
      <c r="E26" s="64">
        <v>97</v>
      </c>
      <c r="F26" s="64">
        <v>9691</v>
      </c>
      <c r="G26" s="64">
        <v>190</v>
      </c>
      <c r="H26" s="64">
        <v>257</v>
      </c>
      <c r="I26" s="64">
        <v>4</v>
      </c>
      <c r="J26" s="64">
        <v>1920</v>
      </c>
      <c r="K26" s="64">
        <f t="shared" si="0"/>
        <v>7051</v>
      </c>
      <c r="L26" s="64">
        <f t="shared" si="0"/>
        <v>45582</v>
      </c>
    </row>
    <row r="27" spans="1:12" x14ac:dyDescent="0.25">
      <c r="A27" s="196">
        <v>19</v>
      </c>
      <c r="B27" s="21" t="s">
        <v>105</v>
      </c>
      <c r="C27" s="64">
        <v>16338</v>
      </c>
      <c r="D27" s="64">
        <v>232113</v>
      </c>
      <c r="E27" s="64">
        <v>895</v>
      </c>
      <c r="F27" s="64">
        <v>93511</v>
      </c>
      <c r="G27" s="64">
        <v>3433</v>
      </c>
      <c r="H27" s="64">
        <v>4467</v>
      </c>
      <c r="I27" s="64">
        <v>121</v>
      </c>
      <c r="J27" s="64">
        <v>31618</v>
      </c>
      <c r="K27" s="64">
        <f t="shared" si="0"/>
        <v>20787</v>
      </c>
      <c r="L27" s="64">
        <f t="shared" si="0"/>
        <v>361709</v>
      </c>
    </row>
    <row r="28" spans="1:12" x14ac:dyDescent="0.25">
      <c r="A28" s="196">
        <v>20</v>
      </c>
      <c r="B28" s="21" t="s">
        <v>106</v>
      </c>
      <c r="C28" s="64">
        <v>9973</v>
      </c>
      <c r="D28" s="64">
        <v>124328</v>
      </c>
      <c r="E28" s="64">
        <v>510</v>
      </c>
      <c r="F28" s="64">
        <v>49497</v>
      </c>
      <c r="G28" s="64">
        <v>1773</v>
      </c>
      <c r="H28" s="64">
        <v>2379</v>
      </c>
      <c r="I28" s="64">
        <v>33</v>
      </c>
      <c r="J28" s="64">
        <v>3595</v>
      </c>
      <c r="K28" s="64">
        <f t="shared" si="0"/>
        <v>12289</v>
      </c>
      <c r="L28" s="64">
        <f t="shared" si="0"/>
        <v>179799</v>
      </c>
    </row>
    <row r="29" spans="1:12" x14ac:dyDescent="0.25">
      <c r="A29" s="196">
        <v>21</v>
      </c>
      <c r="B29" s="21" t="s">
        <v>107</v>
      </c>
      <c r="C29" s="64">
        <v>57065</v>
      </c>
      <c r="D29" s="64">
        <v>1698749</v>
      </c>
      <c r="E29" s="64">
        <v>8463</v>
      </c>
      <c r="F29" s="64">
        <v>1583594</v>
      </c>
      <c r="G29" s="64">
        <v>9245</v>
      </c>
      <c r="H29" s="64">
        <v>13318</v>
      </c>
      <c r="I29" s="64">
        <v>2065</v>
      </c>
      <c r="J29" s="64">
        <v>1006407</v>
      </c>
      <c r="K29" s="64">
        <f t="shared" si="0"/>
        <v>76838</v>
      </c>
      <c r="L29" s="64">
        <f t="shared" si="0"/>
        <v>4302068</v>
      </c>
    </row>
    <row r="30" spans="1:12" x14ac:dyDescent="0.25">
      <c r="A30" s="196">
        <v>22</v>
      </c>
      <c r="B30" s="21" t="s">
        <v>108</v>
      </c>
      <c r="C30" s="64">
        <v>1953</v>
      </c>
      <c r="D30" s="64">
        <v>28426</v>
      </c>
      <c r="E30" s="64">
        <v>131</v>
      </c>
      <c r="F30" s="64">
        <v>22235</v>
      </c>
      <c r="G30" s="64">
        <v>130</v>
      </c>
      <c r="H30" s="64">
        <v>191</v>
      </c>
      <c r="I30" s="64">
        <v>11</v>
      </c>
      <c r="J30" s="64">
        <v>2959</v>
      </c>
      <c r="K30" s="64">
        <f t="shared" si="0"/>
        <v>2225</v>
      </c>
      <c r="L30" s="64">
        <f t="shared" si="0"/>
        <v>53811</v>
      </c>
    </row>
    <row r="31" spans="1:12" x14ac:dyDescent="0.25">
      <c r="A31" s="196">
        <v>23</v>
      </c>
      <c r="B31" s="21" t="s">
        <v>109</v>
      </c>
      <c r="C31" s="64">
        <v>4951</v>
      </c>
      <c r="D31" s="64">
        <v>56001</v>
      </c>
      <c r="E31" s="64">
        <v>215</v>
      </c>
      <c r="F31" s="64">
        <v>16030</v>
      </c>
      <c r="G31" s="64">
        <v>308</v>
      </c>
      <c r="H31" s="64">
        <v>407</v>
      </c>
      <c r="I31" s="64">
        <v>10</v>
      </c>
      <c r="J31" s="64">
        <v>4132</v>
      </c>
      <c r="K31" s="64">
        <f t="shared" si="0"/>
        <v>5484</v>
      </c>
      <c r="L31" s="64">
        <f t="shared" si="0"/>
        <v>76570</v>
      </c>
    </row>
    <row r="32" spans="1:12" x14ac:dyDescent="0.25">
      <c r="A32" s="196">
        <v>24</v>
      </c>
      <c r="B32" s="21" t="s">
        <v>110</v>
      </c>
      <c r="C32" s="64">
        <v>7714</v>
      </c>
      <c r="D32" s="64">
        <v>54178</v>
      </c>
      <c r="E32" s="64">
        <v>248</v>
      </c>
      <c r="F32" s="64">
        <v>18812</v>
      </c>
      <c r="G32" s="64">
        <v>410</v>
      </c>
      <c r="H32" s="64">
        <v>524</v>
      </c>
      <c r="I32" s="64">
        <v>4</v>
      </c>
      <c r="J32" s="64">
        <v>295</v>
      </c>
      <c r="K32" s="64">
        <f t="shared" si="0"/>
        <v>8376</v>
      </c>
      <c r="L32" s="64">
        <f t="shared" si="0"/>
        <v>73809</v>
      </c>
    </row>
    <row r="33" spans="1:12" x14ac:dyDescent="0.25">
      <c r="A33" s="196">
        <v>25</v>
      </c>
      <c r="B33" s="21" t="s">
        <v>111</v>
      </c>
      <c r="C33" s="64">
        <v>13458</v>
      </c>
      <c r="D33" s="64">
        <v>110470</v>
      </c>
      <c r="E33" s="64">
        <v>374</v>
      </c>
      <c r="F33" s="64">
        <v>36879</v>
      </c>
      <c r="G33" s="64">
        <v>2781</v>
      </c>
      <c r="H33" s="64">
        <v>3934</v>
      </c>
      <c r="I33" s="64">
        <v>36</v>
      </c>
      <c r="J33" s="64">
        <v>2261</v>
      </c>
      <c r="K33" s="64">
        <f t="shared" si="0"/>
        <v>16649</v>
      </c>
      <c r="L33" s="64">
        <f t="shared" si="0"/>
        <v>153544</v>
      </c>
    </row>
    <row r="34" spans="1:12" x14ac:dyDescent="0.25">
      <c r="A34" s="196">
        <v>26</v>
      </c>
      <c r="B34" s="21" t="s">
        <v>112</v>
      </c>
      <c r="C34" s="64">
        <v>19093</v>
      </c>
      <c r="D34" s="64">
        <v>481105</v>
      </c>
      <c r="E34" s="64">
        <v>2057</v>
      </c>
      <c r="F34" s="64">
        <v>416809</v>
      </c>
      <c r="G34" s="64">
        <v>2541</v>
      </c>
      <c r="H34" s="64">
        <v>4384</v>
      </c>
      <c r="I34" s="64">
        <v>400</v>
      </c>
      <c r="J34" s="64">
        <v>155560</v>
      </c>
      <c r="K34" s="64">
        <f t="shared" si="0"/>
        <v>24091</v>
      </c>
      <c r="L34" s="64">
        <f t="shared" si="0"/>
        <v>1057858</v>
      </c>
    </row>
    <row r="35" spans="1:12" x14ac:dyDescent="0.25">
      <c r="A35" s="196">
        <v>27</v>
      </c>
      <c r="B35" s="21" t="s">
        <v>113</v>
      </c>
      <c r="C35" s="64">
        <v>4005</v>
      </c>
      <c r="D35" s="64">
        <v>30771</v>
      </c>
      <c r="E35" s="64">
        <v>74</v>
      </c>
      <c r="F35" s="64">
        <v>8672</v>
      </c>
      <c r="G35" s="64">
        <v>89</v>
      </c>
      <c r="H35" s="64">
        <v>147</v>
      </c>
      <c r="I35" s="64">
        <v>4</v>
      </c>
      <c r="J35" s="64">
        <v>733</v>
      </c>
      <c r="K35" s="64">
        <f t="shared" si="0"/>
        <v>4172</v>
      </c>
      <c r="L35" s="64">
        <f t="shared" si="0"/>
        <v>40323</v>
      </c>
    </row>
    <row r="36" spans="1:12" x14ac:dyDescent="0.25">
      <c r="A36" s="196">
        <v>28</v>
      </c>
      <c r="B36" s="21" t="s">
        <v>114</v>
      </c>
      <c r="C36" s="64">
        <v>4862</v>
      </c>
      <c r="D36" s="64">
        <v>151089</v>
      </c>
      <c r="E36" s="64">
        <v>731</v>
      </c>
      <c r="F36" s="64">
        <v>165922</v>
      </c>
      <c r="G36" s="64">
        <v>170</v>
      </c>
      <c r="H36" s="64">
        <v>227</v>
      </c>
      <c r="I36" s="64">
        <v>133</v>
      </c>
      <c r="J36" s="64">
        <v>82418</v>
      </c>
      <c r="K36" s="64">
        <f t="shared" si="0"/>
        <v>5896</v>
      </c>
      <c r="L36" s="64">
        <f t="shared" si="0"/>
        <v>399656</v>
      </c>
    </row>
    <row r="37" spans="1:12" x14ac:dyDescent="0.25">
      <c r="A37" s="196">
        <v>29</v>
      </c>
      <c r="B37" s="21" t="s">
        <v>115</v>
      </c>
      <c r="C37" s="64">
        <v>20784</v>
      </c>
      <c r="D37" s="64">
        <v>253915</v>
      </c>
      <c r="E37" s="64">
        <v>1590</v>
      </c>
      <c r="F37" s="64">
        <v>198893</v>
      </c>
      <c r="G37" s="64">
        <v>1457</v>
      </c>
      <c r="H37" s="64">
        <v>1980</v>
      </c>
      <c r="I37" s="64">
        <v>193</v>
      </c>
      <c r="J37" s="64">
        <v>61351</v>
      </c>
      <c r="K37" s="64">
        <f t="shared" si="0"/>
        <v>24024</v>
      </c>
      <c r="L37" s="64">
        <f t="shared" si="0"/>
        <v>516139</v>
      </c>
    </row>
    <row r="38" spans="1:12" x14ac:dyDescent="0.25">
      <c r="A38" s="196">
        <v>30</v>
      </c>
      <c r="B38" s="21" t="s">
        <v>116</v>
      </c>
      <c r="C38" s="64">
        <v>5044</v>
      </c>
      <c r="D38" s="64">
        <v>55673</v>
      </c>
      <c r="E38" s="64">
        <v>322</v>
      </c>
      <c r="F38" s="64">
        <v>37273</v>
      </c>
      <c r="G38" s="64">
        <v>245</v>
      </c>
      <c r="H38" s="64">
        <v>321</v>
      </c>
      <c r="I38" s="64">
        <v>57</v>
      </c>
      <c r="J38" s="64">
        <v>14891</v>
      </c>
      <c r="K38" s="64">
        <f t="shared" si="0"/>
        <v>5668</v>
      </c>
      <c r="L38" s="64">
        <f t="shared" si="0"/>
        <v>108158</v>
      </c>
    </row>
    <row r="39" spans="1:12" x14ac:dyDescent="0.25">
      <c r="A39" s="196">
        <v>31</v>
      </c>
      <c r="B39" s="21" t="s">
        <v>117</v>
      </c>
      <c r="C39" s="64">
        <v>4701</v>
      </c>
      <c r="D39" s="64">
        <v>60173</v>
      </c>
      <c r="E39" s="64">
        <v>293</v>
      </c>
      <c r="F39" s="64">
        <v>37456</v>
      </c>
      <c r="G39" s="64">
        <v>412</v>
      </c>
      <c r="H39" s="64">
        <v>575</v>
      </c>
      <c r="I39" s="64">
        <v>56</v>
      </c>
      <c r="J39" s="64">
        <v>8052</v>
      </c>
      <c r="K39" s="64">
        <f t="shared" si="0"/>
        <v>5462</v>
      </c>
      <c r="L39" s="64">
        <f t="shared" si="0"/>
        <v>106256</v>
      </c>
    </row>
    <row r="40" spans="1:12" x14ac:dyDescent="0.25">
      <c r="A40" s="196">
        <v>32</v>
      </c>
      <c r="B40" s="21" t="s">
        <v>118</v>
      </c>
      <c r="C40" s="64">
        <v>9277</v>
      </c>
      <c r="D40" s="64">
        <v>128326</v>
      </c>
      <c r="E40" s="64">
        <v>556</v>
      </c>
      <c r="F40" s="64">
        <v>95961</v>
      </c>
      <c r="G40" s="64">
        <v>1006</v>
      </c>
      <c r="H40" s="64">
        <v>1329</v>
      </c>
      <c r="I40" s="64">
        <v>38</v>
      </c>
      <c r="J40" s="64">
        <v>24442</v>
      </c>
      <c r="K40" s="64">
        <f t="shared" si="0"/>
        <v>10877</v>
      </c>
      <c r="L40" s="64">
        <f t="shared" si="0"/>
        <v>250058</v>
      </c>
    </row>
    <row r="41" spans="1:12" x14ac:dyDescent="0.25">
      <c r="A41" s="196">
        <v>33</v>
      </c>
      <c r="B41" s="21" t="s">
        <v>119</v>
      </c>
      <c r="C41" s="64">
        <v>1888</v>
      </c>
      <c r="D41" s="64">
        <v>16515</v>
      </c>
      <c r="E41" s="64">
        <v>94</v>
      </c>
      <c r="F41" s="64">
        <v>7631</v>
      </c>
      <c r="G41" s="64">
        <v>39</v>
      </c>
      <c r="H41" s="64">
        <v>46</v>
      </c>
      <c r="I41" s="64">
        <v>8</v>
      </c>
      <c r="J41" s="64">
        <v>2322</v>
      </c>
      <c r="K41" s="64">
        <f t="shared" si="0"/>
        <v>2029</v>
      </c>
      <c r="L41" s="64">
        <f t="shared" si="0"/>
        <v>26514</v>
      </c>
    </row>
    <row r="42" spans="1:12" x14ac:dyDescent="0.25">
      <c r="A42" s="196">
        <v>34</v>
      </c>
      <c r="B42" s="21" t="s">
        <v>120</v>
      </c>
      <c r="C42" s="64">
        <v>5466</v>
      </c>
      <c r="D42" s="64">
        <v>18599</v>
      </c>
      <c r="E42" s="64">
        <v>96</v>
      </c>
      <c r="F42" s="64">
        <v>9700</v>
      </c>
      <c r="G42" s="64">
        <v>88</v>
      </c>
      <c r="H42" s="64">
        <v>106</v>
      </c>
      <c r="I42" s="64">
        <v>2</v>
      </c>
      <c r="J42" s="64">
        <v>7</v>
      </c>
      <c r="K42" s="64">
        <f t="shared" si="0"/>
        <v>5652</v>
      </c>
      <c r="L42" s="64">
        <f t="shared" si="0"/>
        <v>28412</v>
      </c>
    </row>
    <row r="43" spans="1:12" x14ac:dyDescent="0.25">
      <c r="A43" s="196">
        <v>35</v>
      </c>
      <c r="B43" s="21" t="s">
        <v>121</v>
      </c>
      <c r="C43" s="64">
        <v>6969</v>
      </c>
      <c r="D43" s="64">
        <v>63218</v>
      </c>
      <c r="E43" s="64">
        <v>262</v>
      </c>
      <c r="F43" s="64">
        <v>21623</v>
      </c>
      <c r="G43" s="64">
        <v>509</v>
      </c>
      <c r="H43" s="64">
        <v>734</v>
      </c>
      <c r="I43" s="64">
        <v>5</v>
      </c>
      <c r="J43" s="64">
        <v>1521</v>
      </c>
      <c r="K43" s="64">
        <f t="shared" si="0"/>
        <v>7745</v>
      </c>
      <c r="L43" s="64">
        <f t="shared" si="0"/>
        <v>87096</v>
      </c>
    </row>
    <row r="44" spans="1:12" x14ac:dyDescent="0.25">
      <c r="A44" s="196">
        <v>36</v>
      </c>
      <c r="B44" s="21" t="s">
        <v>122</v>
      </c>
      <c r="C44" s="64">
        <v>1199</v>
      </c>
      <c r="D44" s="64">
        <v>4459</v>
      </c>
      <c r="E44" s="64">
        <v>18</v>
      </c>
      <c r="F44" s="64">
        <v>715</v>
      </c>
      <c r="G44" s="64">
        <v>70</v>
      </c>
      <c r="H44" s="64">
        <v>106</v>
      </c>
      <c r="I44" s="64">
        <v>0</v>
      </c>
      <c r="J44" s="64">
        <v>0</v>
      </c>
      <c r="K44" s="64">
        <f t="shared" si="0"/>
        <v>1287</v>
      </c>
      <c r="L44" s="64">
        <f t="shared" si="0"/>
        <v>5280</v>
      </c>
    </row>
    <row r="45" spans="1:12" x14ac:dyDescent="0.25">
      <c r="A45" s="196">
        <v>37</v>
      </c>
      <c r="B45" s="21" t="s">
        <v>123</v>
      </c>
      <c r="C45" s="64">
        <v>6882</v>
      </c>
      <c r="D45" s="64">
        <v>52532</v>
      </c>
      <c r="E45" s="64">
        <v>161</v>
      </c>
      <c r="F45" s="64">
        <v>19580</v>
      </c>
      <c r="G45" s="64">
        <v>145</v>
      </c>
      <c r="H45" s="64">
        <v>191</v>
      </c>
      <c r="I45" s="64">
        <v>7</v>
      </c>
      <c r="J45" s="64">
        <v>323</v>
      </c>
      <c r="K45" s="64">
        <f t="shared" si="0"/>
        <v>7195</v>
      </c>
      <c r="L45" s="64">
        <f t="shared" si="0"/>
        <v>72626</v>
      </c>
    </row>
    <row r="46" spans="1:12" x14ac:dyDescent="0.25">
      <c r="A46" s="196">
        <v>38</v>
      </c>
      <c r="B46" s="21" t="s">
        <v>124</v>
      </c>
      <c r="C46" s="64">
        <v>16611</v>
      </c>
      <c r="D46" s="64">
        <v>148039</v>
      </c>
      <c r="E46" s="64">
        <v>519</v>
      </c>
      <c r="F46" s="64">
        <v>53345</v>
      </c>
      <c r="G46" s="64">
        <v>1842</v>
      </c>
      <c r="H46" s="64">
        <v>2298</v>
      </c>
      <c r="I46" s="64">
        <v>41</v>
      </c>
      <c r="J46" s="64">
        <v>14420</v>
      </c>
      <c r="K46" s="64">
        <f t="shared" si="0"/>
        <v>19013</v>
      </c>
      <c r="L46" s="64">
        <f t="shared" si="0"/>
        <v>218102</v>
      </c>
    </row>
    <row r="47" spans="1:12" x14ac:dyDescent="0.25">
      <c r="A47" s="196">
        <v>39</v>
      </c>
      <c r="B47" s="21" t="s">
        <v>125</v>
      </c>
      <c r="C47" s="64">
        <v>5223</v>
      </c>
      <c r="D47" s="64">
        <v>54477</v>
      </c>
      <c r="E47" s="64">
        <v>213</v>
      </c>
      <c r="F47" s="64">
        <v>29316</v>
      </c>
      <c r="G47" s="64">
        <v>262</v>
      </c>
      <c r="H47" s="64">
        <v>435</v>
      </c>
      <c r="I47" s="64">
        <v>29</v>
      </c>
      <c r="J47" s="64">
        <v>2496</v>
      </c>
      <c r="K47" s="64">
        <f t="shared" si="0"/>
        <v>5727</v>
      </c>
      <c r="L47" s="64">
        <f t="shared" si="0"/>
        <v>86724</v>
      </c>
    </row>
    <row r="48" spans="1:12" x14ac:dyDescent="0.25">
      <c r="A48" s="196">
        <v>40</v>
      </c>
      <c r="B48" s="21" t="s">
        <v>126</v>
      </c>
      <c r="C48" s="64">
        <v>8522</v>
      </c>
      <c r="D48" s="64">
        <v>60603</v>
      </c>
      <c r="E48" s="64">
        <v>230</v>
      </c>
      <c r="F48" s="64">
        <v>20004</v>
      </c>
      <c r="G48" s="64">
        <v>438</v>
      </c>
      <c r="H48" s="64">
        <v>519</v>
      </c>
      <c r="I48" s="64">
        <v>9</v>
      </c>
      <c r="J48" s="64">
        <v>430</v>
      </c>
      <c r="K48" s="64">
        <f t="shared" si="0"/>
        <v>9199</v>
      </c>
      <c r="L48" s="64">
        <f t="shared" si="0"/>
        <v>81556</v>
      </c>
    </row>
    <row r="49" spans="1:12" x14ac:dyDescent="0.25">
      <c r="A49" s="196">
        <v>41</v>
      </c>
      <c r="B49" s="21" t="s">
        <v>127</v>
      </c>
      <c r="C49" s="64">
        <v>16423</v>
      </c>
      <c r="D49" s="64">
        <v>293194</v>
      </c>
      <c r="E49" s="64">
        <v>1545</v>
      </c>
      <c r="F49" s="64">
        <v>224086</v>
      </c>
      <c r="G49" s="64">
        <v>983</v>
      </c>
      <c r="H49" s="64">
        <v>4021</v>
      </c>
      <c r="I49" s="64">
        <v>751</v>
      </c>
      <c r="J49" s="64">
        <v>147862</v>
      </c>
      <c r="K49" s="64">
        <f t="shared" si="0"/>
        <v>19702</v>
      </c>
      <c r="L49" s="64">
        <f t="shared" si="0"/>
        <v>669163</v>
      </c>
    </row>
    <row r="50" spans="1:12" x14ac:dyDescent="0.25">
      <c r="A50" s="52" t="s">
        <v>72</v>
      </c>
      <c r="B50" s="53"/>
      <c r="C50" s="66">
        <f t="shared" ref="C50:L50" si="1">SUM(C9:C49)</f>
        <v>399177</v>
      </c>
      <c r="D50" s="66">
        <f t="shared" si="1"/>
        <v>5829860</v>
      </c>
      <c r="E50" s="66">
        <f t="shared" si="1"/>
        <v>27239</v>
      </c>
      <c r="F50" s="66">
        <f t="shared" si="1"/>
        <v>4246116</v>
      </c>
      <c r="G50" s="66">
        <f t="shared" si="1"/>
        <v>41127</v>
      </c>
      <c r="H50" s="66">
        <f t="shared" si="1"/>
        <v>59336</v>
      </c>
      <c r="I50" s="66">
        <f t="shared" si="1"/>
        <v>4895</v>
      </c>
      <c r="J50" s="66">
        <f t="shared" si="1"/>
        <v>2036652</v>
      </c>
      <c r="K50" s="66">
        <f t="shared" si="1"/>
        <v>472438</v>
      </c>
      <c r="L50" s="66">
        <f t="shared" si="1"/>
        <v>12171964</v>
      </c>
    </row>
  </sheetData>
  <mergeCells count="15">
    <mergeCell ref="A50:B50"/>
    <mergeCell ref="A6:A8"/>
    <mergeCell ref="B6:B8"/>
    <mergeCell ref="C6:L6"/>
    <mergeCell ref="C7:D7"/>
    <mergeCell ref="E7:F7"/>
    <mergeCell ref="G7:H7"/>
    <mergeCell ref="I7:J7"/>
    <mergeCell ref="K7:L7"/>
    <mergeCell ref="A1:L1"/>
    <mergeCell ref="A2:L2"/>
    <mergeCell ref="A3:L3"/>
    <mergeCell ref="A4:L4"/>
    <mergeCell ref="I5:J5"/>
    <mergeCell ref="K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F994-B98A-47EF-B157-2E38144174D4}">
  <dimension ref="A1:N66"/>
  <sheetViews>
    <sheetView workbookViewId="0">
      <selection activeCell="S10" sqref="S10"/>
    </sheetView>
  </sheetViews>
  <sheetFormatPr defaultRowHeight="15" x14ac:dyDescent="0.25"/>
  <cols>
    <col min="2" max="2" width="43.140625" bestFit="1" customWidth="1"/>
    <col min="3" max="4" width="11.5703125" bestFit="1" customWidth="1"/>
    <col min="5" max="5" width="10.85546875" bestFit="1" customWidth="1"/>
    <col min="6" max="7" width="11.5703125" bestFit="1" customWidth="1"/>
    <col min="8" max="8" width="9.5703125" bestFit="1" customWidth="1"/>
    <col min="9" max="10" width="11.5703125" bestFit="1" customWidth="1"/>
    <col min="11" max="11" width="8.28515625" bestFit="1" customWidth="1"/>
    <col min="12" max="12" width="11.5703125" bestFit="1" customWidth="1"/>
    <col min="13" max="13" width="14.5703125" bestFit="1" customWidth="1"/>
    <col min="14" max="14" width="8.28515625" bestFit="1" customWidth="1"/>
  </cols>
  <sheetData>
    <row r="1" spans="1:14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.75" x14ac:dyDescent="0.25">
      <c r="A3" s="11" t="s">
        <v>73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0" t="s">
        <v>276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5.75" x14ac:dyDescent="0.25">
      <c r="A5" s="1"/>
      <c r="B5" s="1"/>
      <c r="C5" s="2"/>
      <c r="D5" s="2"/>
      <c r="E5" s="1"/>
      <c r="F5" s="2"/>
      <c r="G5" s="2"/>
      <c r="H5" s="1"/>
      <c r="I5" s="2"/>
      <c r="J5" s="2"/>
      <c r="K5" s="12" t="s">
        <v>74</v>
      </c>
      <c r="L5" s="12"/>
      <c r="M5" s="3" t="s">
        <v>75</v>
      </c>
      <c r="N5" s="1"/>
    </row>
    <row r="6" spans="1:14" ht="15.75" customHeight="1" x14ac:dyDescent="0.25">
      <c r="A6" s="30" t="s">
        <v>4</v>
      </c>
      <c r="B6" s="31" t="s">
        <v>5</v>
      </c>
      <c r="C6" s="30" t="s">
        <v>6</v>
      </c>
      <c r="D6" s="30"/>
      <c r="E6" s="30"/>
      <c r="F6" s="30" t="s">
        <v>7</v>
      </c>
      <c r="G6" s="30"/>
      <c r="H6" s="30"/>
      <c r="I6" s="30" t="s">
        <v>8</v>
      </c>
      <c r="J6" s="30"/>
      <c r="K6" s="30"/>
      <c r="L6" s="30" t="s">
        <v>9</v>
      </c>
      <c r="M6" s="30"/>
      <c r="N6" s="30"/>
    </row>
    <row r="7" spans="1:14" ht="15" customHeight="1" x14ac:dyDescent="0.25">
      <c r="A7" s="30"/>
      <c r="B7" s="31"/>
      <c r="C7" s="32" t="s">
        <v>76</v>
      </c>
      <c r="D7" s="33" t="s">
        <v>77</v>
      </c>
      <c r="E7" s="30" t="s">
        <v>78</v>
      </c>
      <c r="F7" s="32" t="s">
        <v>76</v>
      </c>
      <c r="G7" s="33" t="s">
        <v>77</v>
      </c>
      <c r="H7" s="30" t="s">
        <v>78</v>
      </c>
      <c r="I7" s="32" t="s">
        <v>76</v>
      </c>
      <c r="J7" s="33" t="s">
        <v>77</v>
      </c>
      <c r="K7" s="30" t="s">
        <v>78</v>
      </c>
      <c r="L7" s="32" t="s">
        <v>76</v>
      </c>
      <c r="M7" s="30" t="s">
        <v>77</v>
      </c>
      <c r="N7" s="30" t="s">
        <v>78</v>
      </c>
    </row>
    <row r="8" spans="1:14" ht="15" customHeight="1" x14ac:dyDescent="0.25">
      <c r="A8" s="30"/>
      <c r="B8" s="31"/>
      <c r="C8" s="34"/>
      <c r="D8" s="33"/>
      <c r="E8" s="30"/>
      <c r="F8" s="34"/>
      <c r="G8" s="33"/>
      <c r="H8" s="30"/>
      <c r="I8" s="34"/>
      <c r="J8" s="33"/>
      <c r="K8" s="30"/>
      <c r="L8" s="34"/>
      <c r="M8" s="30"/>
      <c r="N8" s="30"/>
    </row>
    <row r="9" spans="1:14" x14ac:dyDescent="0.25">
      <c r="A9" s="19" t="s">
        <v>12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25">
      <c r="A10" s="35">
        <v>1</v>
      </c>
      <c r="B10" s="4" t="s">
        <v>13</v>
      </c>
      <c r="C10" s="36">
        <v>1745690</v>
      </c>
      <c r="D10" s="36">
        <v>1720534</v>
      </c>
      <c r="E10" s="37">
        <f t="shared" ref="E10:E22" si="0">D10/C10%</f>
        <v>98.558965222920435</v>
      </c>
      <c r="F10" s="36">
        <v>1999980</v>
      </c>
      <c r="G10" s="36">
        <v>1774634</v>
      </c>
      <c r="H10" s="37">
        <f t="shared" ref="H10:H22" si="1">G10/F10%</f>
        <v>88.732587325873268</v>
      </c>
      <c r="I10" s="36">
        <v>4064643</v>
      </c>
      <c r="J10" s="36">
        <v>3270732</v>
      </c>
      <c r="K10" s="37">
        <f t="shared" ref="K10:K22" si="2">J10/I10%</f>
        <v>80.467878728833014</v>
      </c>
      <c r="L10" s="36">
        <f>C10+F10+I10</f>
        <v>7810313</v>
      </c>
      <c r="M10" s="36">
        <f>D10+G10+J10</f>
        <v>6765900</v>
      </c>
      <c r="N10" s="37">
        <f t="shared" ref="N10:N22" si="3">M10/L10%</f>
        <v>86.627770231487517</v>
      </c>
    </row>
    <row r="11" spans="1:14" x14ac:dyDescent="0.25">
      <c r="A11" s="35">
        <v>2</v>
      </c>
      <c r="B11" s="4" t="s">
        <v>14</v>
      </c>
      <c r="C11" s="36">
        <v>186082</v>
      </c>
      <c r="D11" s="36">
        <v>199509</v>
      </c>
      <c r="E11" s="37">
        <f t="shared" si="0"/>
        <v>107.21563611741061</v>
      </c>
      <c r="F11" s="36">
        <v>199830</v>
      </c>
      <c r="G11" s="36">
        <v>254930</v>
      </c>
      <c r="H11" s="37">
        <f t="shared" si="1"/>
        <v>127.57343742180853</v>
      </c>
      <c r="I11" s="36">
        <v>1051648</v>
      </c>
      <c r="J11" s="36">
        <v>697805</v>
      </c>
      <c r="K11" s="37">
        <f t="shared" si="2"/>
        <v>66.353475687682575</v>
      </c>
      <c r="L11" s="36">
        <f t="shared" ref="L11:M21" si="4">C11+F11+I11</f>
        <v>1437560</v>
      </c>
      <c r="M11" s="36">
        <f t="shared" si="4"/>
        <v>1152244</v>
      </c>
      <c r="N11" s="37">
        <f t="shared" si="3"/>
        <v>80.152758841370101</v>
      </c>
    </row>
    <row r="12" spans="1:14" x14ac:dyDescent="0.25">
      <c r="A12" s="35">
        <v>3</v>
      </c>
      <c r="B12" s="4" t="s">
        <v>15</v>
      </c>
      <c r="C12" s="36">
        <v>15335</v>
      </c>
      <c r="D12" s="36">
        <v>21632</v>
      </c>
      <c r="E12" s="37">
        <f t="shared" si="0"/>
        <v>141.06292794261495</v>
      </c>
      <c r="F12" s="36">
        <v>22719</v>
      </c>
      <c r="G12" s="36">
        <v>33288</v>
      </c>
      <c r="H12" s="37">
        <f t="shared" si="1"/>
        <v>146.52053347418462</v>
      </c>
      <c r="I12" s="36">
        <v>271151</v>
      </c>
      <c r="J12" s="36">
        <v>772242</v>
      </c>
      <c r="K12" s="37">
        <f t="shared" si="2"/>
        <v>284.80145749047574</v>
      </c>
      <c r="L12" s="36">
        <f t="shared" si="4"/>
        <v>309205</v>
      </c>
      <c r="M12" s="36">
        <f t="shared" si="4"/>
        <v>827162</v>
      </c>
      <c r="N12" s="37">
        <f t="shared" si="3"/>
        <v>267.51249171261782</v>
      </c>
    </row>
    <row r="13" spans="1:14" x14ac:dyDescent="0.25">
      <c r="A13" s="35">
        <v>4</v>
      </c>
      <c r="B13" s="4" t="s">
        <v>16</v>
      </c>
      <c r="C13" s="36">
        <v>136397</v>
      </c>
      <c r="D13" s="36">
        <v>156292</v>
      </c>
      <c r="E13" s="37">
        <f t="shared" si="0"/>
        <v>114.58609793470531</v>
      </c>
      <c r="F13" s="36">
        <v>320806</v>
      </c>
      <c r="G13" s="36">
        <v>421901</v>
      </c>
      <c r="H13" s="37">
        <f t="shared" si="1"/>
        <v>131.5128145982307</v>
      </c>
      <c r="I13" s="36">
        <v>1158237</v>
      </c>
      <c r="J13" s="36">
        <v>1475995</v>
      </c>
      <c r="K13" s="37">
        <f t="shared" si="2"/>
        <v>127.43462693731938</v>
      </c>
      <c r="L13" s="36">
        <f t="shared" si="4"/>
        <v>1615440</v>
      </c>
      <c r="M13" s="36">
        <f t="shared" si="4"/>
        <v>2054188</v>
      </c>
      <c r="N13" s="37">
        <f t="shared" si="3"/>
        <v>127.15965928787203</v>
      </c>
    </row>
    <row r="14" spans="1:14" x14ac:dyDescent="0.25">
      <c r="A14" s="35">
        <v>5</v>
      </c>
      <c r="B14" s="4" t="s">
        <v>17</v>
      </c>
      <c r="C14" s="36">
        <v>184494</v>
      </c>
      <c r="D14" s="36">
        <v>150932</v>
      </c>
      <c r="E14" s="37">
        <f t="shared" si="0"/>
        <v>81.808622502628808</v>
      </c>
      <c r="F14" s="36">
        <v>370816</v>
      </c>
      <c r="G14" s="36">
        <v>221625</v>
      </c>
      <c r="H14" s="37">
        <f t="shared" si="1"/>
        <v>59.766838539868829</v>
      </c>
      <c r="I14" s="36">
        <v>807996</v>
      </c>
      <c r="J14" s="36">
        <v>472840</v>
      </c>
      <c r="K14" s="37">
        <f t="shared" si="2"/>
        <v>58.520091683622198</v>
      </c>
      <c r="L14" s="36">
        <f t="shared" si="4"/>
        <v>1363306</v>
      </c>
      <c r="M14" s="36">
        <f t="shared" si="4"/>
        <v>845397</v>
      </c>
      <c r="N14" s="37">
        <f t="shared" si="3"/>
        <v>62.010803150576614</v>
      </c>
    </row>
    <row r="15" spans="1:14" x14ac:dyDescent="0.25">
      <c r="A15" s="35">
        <v>6</v>
      </c>
      <c r="B15" s="4" t="s">
        <v>18</v>
      </c>
      <c r="C15" s="36">
        <v>102569</v>
      </c>
      <c r="D15" s="36">
        <v>53195</v>
      </c>
      <c r="E15" s="37">
        <f t="shared" si="0"/>
        <v>51.862648558531326</v>
      </c>
      <c r="F15" s="36">
        <v>90961</v>
      </c>
      <c r="G15" s="36">
        <v>77994</v>
      </c>
      <c r="H15" s="37">
        <f t="shared" si="1"/>
        <v>85.744439924802933</v>
      </c>
      <c r="I15" s="36">
        <v>870477</v>
      </c>
      <c r="J15" s="36">
        <v>826005</v>
      </c>
      <c r="K15" s="37">
        <f t="shared" si="2"/>
        <v>94.891076961252267</v>
      </c>
      <c r="L15" s="36">
        <f t="shared" si="4"/>
        <v>1064007</v>
      </c>
      <c r="M15" s="36">
        <f t="shared" si="4"/>
        <v>957194</v>
      </c>
      <c r="N15" s="37">
        <f t="shared" si="3"/>
        <v>89.961250254932537</v>
      </c>
    </row>
    <row r="16" spans="1:14" x14ac:dyDescent="0.25">
      <c r="A16" s="35">
        <v>7</v>
      </c>
      <c r="B16" s="4" t="s">
        <v>19</v>
      </c>
      <c r="C16" s="36">
        <v>25903</v>
      </c>
      <c r="D16" s="36">
        <v>64852</v>
      </c>
      <c r="E16" s="37">
        <f t="shared" si="0"/>
        <v>250.36482260742002</v>
      </c>
      <c r="F16" s="36">
        <v>63978</v>
      </c>
      <c r="G16" s="36">
        <v>49488</v>
      </c>
      <c r="H16" s="37">
        <f t="shared" si="1"/>
        <v>77.351589608928066</v>
      </c>
      <c r="I16" s="36">
        <v>349101</v>
      </c>
      <c r="J16" s="36">
        <v>660291</v>
      </c>
      <c r="K16" s="37">
        <f t="shared" si="2"/>
        <v>189.1403920355427</v>
      </c>
      <c r="L16" s="36">
        <f t="shared" si="4"/>
        <v>438982</v>
      </c>
      <c r="M16" s="36">
        <f t="shared" si="4"/>
        <v>774631</v>
      </c>
      <c r="N16" s="37">
        <f t="shared" si="3"/>
        <v>176.46076604507704</v>
      </c>
    </row>
    <row r="17" spans="1:14" x14ac:dyDescent="0.25">
      <c r="A17" s="35">
        <v>8</v>
      </c>
      <c r="B17" s="4" t="s">
        <v>20</v>
      </c>
      <c r="C17" s="36">
        <v>1352482</v>
      </c>
      <c r="D17" s="36">
        <v>1226453</v>
      </c>
      <c r="E17" s="37">
        <f t="shared" si="0"/>
        <v>90.681650476679181</v>
      </c>
      <c r="F17" s="36">
        <v>1897324</v>
      </c>
      <c r="G17" s="36">
        <v>1398906</v>
      </c>
      <c r="H17" s="37">
        <f t="shared" si="1"/>
        <v>73.730475132344282</v>
      </c>
      <c r="I17" s="36">
        <v>4411655</v>
      </c>
      <c r="J17" s="36">
        <v>3872990</v>
      </c>
      <c r="K17" s="37">
        <f t="shared" si="2"/>
        <v>87.789956376915228</v>
      </c>
      <c r="L17" s="36">
        <f t="shared" si="4"/>
        <v>7661461</v>
      </c>
      <c r="M17" s="36">
        <f t="shared" si="4"/>
        <v>6498349</v>
      </c>
      <c r="N17" s="37">
        <f t="shared" si="3"/>
        <v>84.818665787112934</v>
      </c>
    </row>
    <row r="18" spans="1:14" x14ac:dyDescent="0.25">
      <c r="A18" s="35">
        <v>9</v>
      </c>
      <c r="B18" s="4" t="s">
        <v>21</v>
      </c>
      <c r="C18" s="36">
        <v>40700</v>
      </c>
      <c r="D18" s="36">
        <v>48003</v>
      </c>
      <c r="E18" s="37">
        <f t="shared" si="0"/>
        <v>117.94348894348894</v>
      </c>
      <c r="F18" s="36">
        <v>35682</v>
      </c>
      <c r="G18" s="36">
        <v>44956</v>
      </c>
      <c r="H18" s="37">
        <f t="shared" si="1"/>
        <v>125.99069558881229</v>
      </c>
      <c r="I18" s="36">
        <v>190122</v>
      </c>
      <c r="J18" s="36">
        <v>156177</v>
      </c>
      <c r="K18" s="37">
        <f t="shared" si="2"/>
        <v>82.145674882443899</v>
      </c>
      <c r="L18" s="36">
        <f t="shared" si="4"/>
        <v>266504</v>
      </c>
      <c r="M18" s="36">
        <f t="shared" si="4"/>
        <v>249136</v>
      </c>
      <c r="N18" s="37">
        <f t="shared" si="3"/>
        <v>93.483024645033467</v>
      </c>
    </row>
    <row r="19" spans="1:14" x14ac:dyDescent="0.25">
      <c r="A19" s="35">
        <v>10</v>
      </c>
      <c r="B19" s="4" t="s">
        <v>22</v>
      </c>
      <c r="C19" s="36">
        <v>224849</v>
      </c>
      <c r="D19" s="36">
        <v>223849</v>
      </c>
      <c r="E19" s="37">
        <f t="shared" si="0"/>
        <v>99.555257083642815</v>
      </c>
      <c r="F19" s="36">
        <v>296728</v>
      </c>
      <c r="G19" s="36">
        <v>258822</v>
      </c>
      <c r="H19" s="37">
        <f t="shared" si="1"/>
        <v>87.225337682995871</v>
      </c>
      <c r="I19" s="36">
        <v>1556405</v>
      </c>
      <c r="J19" s="36">
        <v>1250365</v>
      </c>
      <c r="K19" s="37">
        <f t="shared" si="2"/>
        <v>80.336737545818735</v>
      </c>
      <c r="L19" s="36">
        <f t="shared" si="4"/>
        <v>2077982</v>
      </c>
      <c r="M19" s="36">
        <f t="shared" si="4"/>
        <v>1733036</v>
      </c>
      <c r="N19" s="37">
        <f t="shared" si="3"/>
        <v>83.399952453871109</v>
      </c>
    </row>
    <row r="20" spans="1:14" x14ac:dyDescent="0.25">
      <c r="A20" s="35">
        <v>11</v>
      </c>
      <c r="B20" s="4" t="s">
        <v>23</v>
      </c>
      <c r="C20" s="36">
        <v>347997</v>
      </c>
      <c r="D20" s="36">
        <v>228183</v>
      </c>
      <c r="E20" s="37">
        <f t="shared" si="0"/>
        <v>65.570392848214212</v>
      </c>
      <c r="F20" s="36">
        <v>458196</v>
      </c>
      <c r="G20" s="36">
        <v>388764</v>
      </c>
      <c r="H20" s="37">
        <f t="shared" si="1"/>
        <v>84.846659508158083</v>
      </c>
      <c r="I20" s="36">
        <v>772401</v>
      </c>
      <c r="J20" s="36">
        <v>837973</v>
      </c>
      <c r="K20" s="37">
        <f t="shared" si="2"/>
        <v>108.48937274809327</v>
      </c>
      <c r="L20" s="36">
        <f t="shared" si="4"/>
        <v>1578594</v>
      </c>
      <c r="M20" s="36">
        <f t="shared" si="4"/>
        <v>1454920</v>
      </c>
      <c r="N20" s="37">
        <f t="shared" si="3"/>
        <v>92.16555998565812</v>
      </c>
    </row>
    <row r="21" spans="1:14" x14ac:dyDescent="0.25">
      <c r="A21" s="35">
        <v>12</v>
      </c>
      <c r="B21" s="4" t="s">
        <v>24</v>
      </c>
      <c r="C21" s="36">
        <v>3878583</v>
      </c>
      <c r="D21" s="36">
        <v>2506179</v>
      </c>
      <c r="E21" s="37">
        <f t="shared" si="0"/>
        <v>64.615840372630927</v>
      </c>
      <c r="F21" s="36">
        <v>6951892</v>
      </c>
      <c r="G21" s="36">
        <v>4014213</v>
      </c>
      <c r="H21" s="37">
        <f t="shared" si="1"/>
        <v>57.742741112779086</v>
      </c>
      <c r="I21" s="36">
        <v>13659170</v>
      </c>
      <c r="J21" s="36">
        <v>12337398</v>
      </c>
      <c r="K21" s="37">
        <f t="shared" si="2"/>
        <v>90.323189476373742</v>
      </c>
      <c r="L21" s="36">
        <f t="shared" si="4"/>
        <v>24489645</v>
      </c>
      <c r="M21" s="36">
        <f t="shared" si="4"/>
        <v>18857790</v>
      </c>
      <c r="N21" s="37">
        <f t="shared" si="3"/>
        <v>77.003117031708697</v>
      </c>
    </row>
    <row r="22" spans="1:14" ht="15.75" x14ac:dyDescent="0.25">
      <c r="A22" s="38" t="s">
        <v>25</v>
      </c>
      <c r="B22" s="39" t="s">
        <v>26</v>
      </c>
      <c r="C22" s="40">
        <f>SUM(C10:C21)</f>
        <v>8241081</v>
      </c>
      <c r="D22" s="40">
        <f>SUM(D10:D21)</f>
        <v>6599613</v>
      </c>
      <c r="E22" s="41">
        <f t="shared" si="0"/>
        <v>80.081884888645078</v>
      </c>
      <c r="F22" s="40">
        <f>SUM(F10:F21)</f>
        <v>12708912</v>
      </c>
      <c r="G22" s="40">
        <f>SUM(G10:G21)</f>
        <v>8939521</v>
      </c>
      <c r="H22" s="41">
        <f t="shared" si="1"/>
        <v>70.340568885833818</v>
      </c>
      <c r="I22" s="40">
        <f>SUM(I10:I21)</f>
        <v>29163006</v>
      </c>
      <c r="J22" s="40">
        <f>SUM(J10:J21)</f>
        <v>26630813</v>
      </c>
      <c r="K22" s="41">
        <f t="shared" si="2"/>
        <v>91.317105650905816</v>
      </c>
      <c r="L22" s="40">
        <f>SUM(L10:L21)</f>
        <v>50112999</v>
      </c>
      <c r="M22" s="40">
        <f>SUM(M10:M21)</f>
        <v>42169947</v>
      </c>
      <c r="N22" s="41">
        <f t="shared" si="3"/>
        <v>84.149717321846978</v>
      </c>
    </row>
    <row r="23" spans="1:14" ht="15.75" x14ac:dyDescent="0.25">
      <c r="A23" s="42" t="s">
        <v>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x14ac:dyDescent="0.25">
      <c r="A24" s="35">
        <v>13</v>
      </c>
      <c r="B24" s="4" t="s">
        <v>28</v>
      </c>
      <c r="C24" s="36">
        <v>42935</v>
      </c>
      <c r="D24" s="36">
        <v>122814</v>
      </c>
      <c r="E24" s="37">
        <f t="shared" ref="E24:E35" si="5">D24/C24%</f>
        <v>286.04634913240943</v>
      </c>
      <c r="F24" s="36">
        <v>463842</v>
      </c>
      <c r="G24" s="36">
        <v>1044202</v>
      </c>
      <c r="H24" s="37">
        <f t="shared" ref="H24:H35" si="6">G24/F24%</f>
        <v>225.12019178944553</v>
      </c>
      <c r="I24" s="36">
        <v>1695702</v>
      </c>
      <c r="J24" s="36">
        <v>2870583</v>
      </c>
      <c r="K24" s="37">
        <f t="shared" ref="K24:K46" si="7">J24/I24%</f>
        <v>169.28581790904298</v>
      </c>
      <c r="L24" s="36">
        <f t="shared" ref="L24:M45" si="8">C24+F24+I24</f>
        <v>2202479</v>
      </c>
      <c r="M24" s="36">
        <f t="shared" si="8"/>
        <v>4037599</v>
      </c>
      <c r="N24" s="37">
        <f t="shared" ref="N24:N47" si="9">M24/L24%</f>
        <v>183.32065822193991</v>
      </c>
    </row>
    <row r="25" spans="1:14" x14ac:dyDescent="0.25">
      <c r="A25" s="35">
        <v>14</v>
      </c>
      <c r="B25" s="4" t="s">
        <v>29</v>
      </c>
      <c r="C25" s="36">
        <v>7199</v>
      </c>
      <c r="D25" s="36">
        <v>15448</v>
      </c>
      <c r="E25" s="37">
        <f t="shared" si="5"/>
        <v>214.58535907764968</v>
      </c>
      <c r="F25" s="36">
        <v>28132</v>
      </c>
      <c r="G25" s="36">
        <v>100744</v>
      </c>
      <c r="H25" s="37">
        <f t="shared" si="6"/>
        <v>358.11175885113039</v>
      </c>
      <c r="I25" s="36">
        <v>253894</v>
      </c>
      <c r="J25" s="36">
        <v>489075</v>
      </c>
      <c r="K25" s="37">
        <f t="shared" si="7"/>
        <v>192.62960132968877</v>
      </c>
      <c r="L25" s="36">
        <f t="shared" si="8"/>
        <v>289225</v>
      </c>
      <c r="M25" s="36">
        <f t="shared" si="8"/>
        <v>605267</v>
      </c>
      <c r="N25" s="37">
        <f t="shared" si="9"/>
        <v>209.27202005359149</v>
      </c>
    </row>
    <row r="26" spans="1:14" x14ac:dyDescent="0.25">
      <c r="A26" s="35">
        <v>15</v>
      </c>
      <c r="B26" s="4" t="s">
        <v>30</v>
      </c>
      <c r="C26" s="36">
        <v>0</v>
      </c>
      <c r="D26" s="36">
        <v>0</v>
      </c>
      <c r="E26" s="37">
        <v>0</v>
      </c>
      <c r="F26" s="36">
        <v>2340</v>
      </c>
      <c r="G26" s="36">
        <v>2193</v>
      </c>
      <c r="H26" s="37">
        <f t="shared" si="6"/>
        <v>93.71794871794873</v>
      </c>
      <c r="I26" s="36">
        <v>44316</v>
      </c>
      <c r="J26" s="36">
        <v>19833</v>
      </c>
      <c r="K26" s="37">
        <f t="shared" si="7"/>
        <v>44.753587868941239</v>
      </c>
      <c r="L26" s="36">
        <f t="shared" si="8"/>
        <v>46656</v>
      </c>
      <c r="M26" s="36">
        <f t="shared" si="8"/>
        <v>22026</v>
      </c>
      <c r="N26" s="37">
        <f t="shared" si="9"/>
        <v>47.209362139917694</v>
      </c>
    </row>
    <row r="27" spans="1:14" x14ac:dyDescent="0.25">
      <c r="A27" s="35">
        <v>16</v>
      </c>
      <c r="B27" s="4" t="s">
        <v>31</v>
      </c>
      <c r="C27" s="36">
        <v>0</v>
      </c>
      <c r="D27" s="36">
        <v>0</v>
      </c>
      <c r="E27" s="37">
        <v>0</v>
      </c>
      <c r="F27" s="36">
        <v>2272</v>
      </c>
      <c r="G27" s="36">
        <v>32068</v>
      </c>
      <c r="H27" s="37">
        <f t="shared" si="6"/>
        <v>1411.443661971831</v>
      </c>
      <c r="I27" s="36">
        <v>29326</v>
      </c>
      <c r="J27" s="36">
        <v>113218</v>
      </c>
      <c r="K27" s="37">
        <f t="shared" si="7"/>
        <v>386.06697128827665</v>
      </c>
      <c r="L27" s="36">
        <f t="shared" si="8"/>
        <v>31598</v>
      </c>
      <c r="M27" s="36">
        <f t="shared" si="8"/>
        <v>145286</v>
      </c>
      <c r="N27" s="37">
        <f t="shared" si="9"/>
        <v>459.79492372934993</v>
      </c>
    </row>
    <row r="28" spans="1:14" x14ac:dyDescent="0.25">
      <c r="A28" s="35">
        <v>17</v>
      </c>
      <c r="B28" s="4" t="s">
        <v>32</v>
      </c>
      <c r="C28" s="36">
        <v>24503</v>
      </c>
      <c r="D28" s="36">
        <v>47349</v>
      </c>
      <c r="E28" s="37">
        <f t="shared" si="5"/>
        <v>193.23756274741868</v>
      </c>
      <c r="F28" s="36">
        <v>9414</v>
      </c>
      <c r="G28" s="36">
        <v>34692</v>
      </c>
      <c r="H28" s="37">
        <f t="shared" si="6"/>
        <v>368.51497769279797</v>
      </c>
      <c r="I28" s="36">
        <v>186394</v>
      </c>
      <c r="J28" s="36">
        <v>259397</v>
      </c>
      <c r="K28" s="37">
        <f t="shared" si="7"/>
        <v>139.16596027769134</v>
      </c>
      <c r="L28" s="36">
        <f t="shared" si="8"/>
        <v>220311</v>
      </c>
      <c r="M28" s="36">
        <f t="shared" si="8"/>
        <v>341438</v>
      </c>
      <c r="N28" s="37">
        <f t="shared" si="9"/>
        <v>154.98000553762634</v>
      </c>
    </row>
    <row r="29" spans="1:14" x14ac:dyDescent="0.25">
      <c r="A29" s="35">
        <v>18</v>
      </c>
      <c r="B29" s="4" t="s">
        <v>33</v>
      </c>
      <c r="C29" s="36">
        <v>0</v>
      </c>
      <c r="D29" s="36">
        <v>0</v>
      </c>
      <c r="E29" s="37">
        <v>0</v>
      </c>
      <c r="F29" s="36">
        <v>0</v>
      </c>
      <c r="G29" s="36">
        <v>0</v>
      </c>
      <c r="H29" s="37">
        <v>0</v>
      </c>
      <c r="I29" s="36">
        <v>4693</v>
      </c>
      <c r="J29" s="36">
        <v>3568</v>
      </c>
      <c r="K29" s="37">
        <f t="shared" si="7"/>
        <v>76.028126997656088</v>
      </c>
      <c r="L29" s="36">
        <f t="shared" si="8"/>
        <v>4693</v>
      </c>
      <c r="M29" s="36">
        <f t="shared" si="8"/>
        <v>3568</v>
      </c>
      <c r="N29" s="37">
        <f t="shared" si="9"/>
        <v>76.028126997656088</v>
      </c>
    </row>
    <row r="30" spans="1:14" x14ac:dyDescent="0.25">
      <c r="A30" s="35">
        <v>19</v>
      </c>
      <c r="B30" s="4" t="s">
        <v>34</v>
      </c>
      <c r="C30" s="36">
        <v>0</v>
      </c>
      <c r="D30" s="36">
        <v>0</v>
      </c>
      <c r="E30" s="37">
        <v>0</v>
      </c>
      <c r="F30" s="36">
        <v>5778</v>
      </c>
      <c r="G30" s="36">
        <v>7817</v>
      </c>
      <c r="H30" s="37">
        <f t="shared" si="6"/>
        <v>135.28902734510211</v>
      </c>
      <c r="I30" s="36">
        <v>125093</v>
      </c>
      <c r="J30" s="36">
        <v>315782</v>
      </c>
      <c r="K30" s="37">
        <f t="shared" si="7"/>
        <v>252.43778628700247</v>
      </c>
      <c r="L30" s="36">
        <f t="shared" si="8"/>
        <v>130871</v>
      </c>
      <c r="M30" s="36">
        <f t="shared" si="8"/>
        <v>323599</v>
      </c>
      <c r="N30" s="37">
        <f t="shared" si="9"/>
        <v>247.26562798480947</v>
      </c>
    </row>
    <row r="31" spans="1:14" x14ac:dyDescent="0.25">
      <c r="A31" s="35">
        <v>20</v>
      </c>
      <c r="B31" s="4" t="s">
        <v>35</v>
      </c>
      <c r="C31" s="36">
        <v>385907</v>
      </c>
      <c r="D31" s="36">
        <v>526920</v>
      </c>
      <c r="E31" s="37">
        <f t="shared" si="5"/>
        <v>136.5406691249446</v>
      </c>
      <c r="F31" s="36">
        <v>1107394</v>
      </c>
      <c r="G31" s="36">
        <v>2991497</v>
      </c>
      <c r="H31" s="37">
        <f t="shared" si="6"/>
        <v>270.13845117455935</v>
      </c>
      <c r="I31" s="36">
        <v>5987110</v>
      </c>
      <c r="J31" s="36">
        <v>9077272</v>
      </c>
      <c r="K31" s="37">
        <f t="shared" si="7"/>
        <v>151.61358318120094</v>
      </c>
      <c r="L31" s="36">
        <f t="shared" si="8"/>
        <v>7480411</v>
      </c>
      <c r="M31" s="36">
        <f t="shared" si="8"/>
        <v>12595689</v>
      </c>
      <c r="N31" s="37">
        <f t="shared" si="9"/>
        <v>168.38231214835656</v>
      </c>
    </row>
    <row r="32" spans="1:14" x14ac:dyDescent="0.25">
      <c r="A32" s="35">
        <v>21</v>
      </c>
      <c r="B32" s="21" t="s">
        <v>36</v>
      </c>
      <c r="C32" s="36">
        <v>654093</v>
      </c>
      <c r="D32" s="36">
        <v>732168</v>
      </c>
      <c r="E32" s="37">
        <f t="shared" si="5"/>
        <v>111.93637601992377</v>
      </c>
      <c r="F32" s="36">
        <v>1035031</v>
      </c>
      <c r="G32" s="36">
        <v>1254730</v>
      </c>
      <c r="H32" s="37">
        <f t="shared" si="6"/>
        <v>121.22632075754254</v>
      </c>
      <c r="I32" s="36">
        <v>5696146</v>
      </c>
      <c r="J32" s="36">
        <v>5885472</v>
      </c>
      <c r="K32" s="37">
        <f t="shared" si="7"/>
        <v>103.32375609754385</v>
      </c>
      <c r="L32" s="36">
        <f t="shared" si="8"/>
        <v>7385270</v>
      </c>
      <c r="M32" s="36">
        <f t="shared" si="8"/>
        <v>7872370</v>
      </c>
      <c r="N32" s="37">
        <f t="shared" si="9"/>
        <v>106.59556116431763</v>
      </c>
    </row>
    <row r="33" spans="1:14" x14ac:dyDescent="0.25">
      <c r="A33" s="35">
        <v>22</v>
      </c>
      <c r="B33" s="4" t="s">
        <v>37</v>
      </c>
      <c r="C33" s="36">
        <v>47057</v>
      </c>
      <c r="D33" s="36">
        <v>71948</v>
      </c>
      <c r="E33" s="37">
        <f t="shared" si="5"/>
        <v>152.89542469770703</v>
      </c>
      <c r="F33" s="36">
        <v>99672</v>
      </c>
      <c r="G33" s="36">
        <v>81862</v>
      </c>
      <c r="H33" s="37">
        <f t="shared" si="6"/>
        <v>82.131390962356534</v>
      </c>
      <c r="I33" s="36">
        <v>658300</v>
      </c>
      <c r="J33" s="36">
        <v>473266</v>
      </c>
      <c r="K33" s="37">
        <f t="shared" si="7"/>
        <v>71.892146437794324</v>
      </c>
      <c r="L33" s="36">
        <f t="shared" si="8"/>
        <v>805029</v>
      </c>
      <c r="M33" s="36">
        <f t="shared" si="8"/>
        <v>627076</v>
      </c>
      <c r="N33" s="37">
        <f t="shared" si="9"/>
        <v>77.894833602267738</v>
      </c>
    </row>
    <row r="34" spans="1:14" x14ac:dyDescent="0.25">
      <c r="A34" s="35">
        <v>23</v>
      </c>
      <c r="B34" s="4" t="s">
        <v>38</v>
      </c>
      <c r="C34" s="36">
        <v>16594</v>
      </c>
      <c r="D34" s="36">
        <v>27592</v>
      </c>
      <c r="E34" s="37">
        <f t="shared" si="5"/>
        <v>166.27696757864288</v>
      </c>
      <c r="F34" s="36">
        <v>107340</v>
      </c>
      <c r="G34" s="36">
        <v>242531</v>
      </c>
      <c r="H34" s="37">
        <f t="shared" si="6"/>
        <v>225.94652506055522</v>
      </c>
      <c r="I34" s="36">
        <v>764450</v>
      </c>
      <c r="J34" s="36">
        <v>1009674</v>
      </c>
      <c r="K34" s="37">
        <f t="shared" si="7"/>
        <v>132.07848780168749</v>
      </c>
      <c r="L34" s="36">
        <f t="shared" si="8"/>
        <v>888384</v>
      </c>
      <c r="M34" s="36">
        <f t="shared" si="8"/>
        <v>1279797</v>
      </c>
      <c r="N34" s="37">
        <f t="shared" si="9"/>
        <v>144.05898800518693</v>
      </c>
    </row>
    <row r="35" spans="1:14" x14ac:dyDescent="0.25">
      <c r="A35" s="35">
        <v>24</v>
      </c>
      <c r="B35" s="4" t="s">
        <v>39</v>
      </c>
      <c r="C35" s="36">
        <v>34991</v>
      </c>
      <c r="D35" s="36">
        <v>99373</v>
      </c>
      <c r="E35" s="37">
        <f t="shared" si="5"/>
        <v>283.99588465605439</v>
      </c>
      <c r="F35" s="36">
        <v>89427</v>
      </c>
      <c r="G35" s="36">
        <v>450486</v>
      </c>
      <c r="H35" s="37">
        <f t="shared" si="6"/>
        <v>503.7471904458385</v>
      </c>
      <c r="I35" s="36">
        <v>867571</v>
      </c>
      <c r="J35" s="36">
        <v>1095158</v>
      </c>
      <c r="K35" s="37">
        <f t="shared" si="7"/>
        <v>126.23266568384607</v>
      </c>
      <c r="L35" s="36">
        <f t="shared" si="8"/>
        <v>991989</v>
      </c>
      <c r="M35" s="36">
        <f t="shared" si="8"/>
        <v>1645017</v>
      </c>
      <c r="N35" s="37">
        <f t="shared" si="9"/>
        <v>165.83016545546374</v>
      </c>
    </row>
    <row r="36" spans="1:14" x14ac:dyDescent="0.25">
      <c r="A36" s="35">
        <v>25</v>
      </c>
      <c r="B36" s="4" t="s">
        <v>40</v>
      </c>
      <c r="C36" s="36">
        <v>0</v>
      </c>
      <c r="D36" s="36">
        <v>0</v>
      </c>
      <c r="E36" s="37">
        <v>0</v>
      </c>
      <c r="F36" s="36">
        <v>0</v>
      </c>
      <c r="G36" s="36">
        <v>0</v>
      </c>
      <c r="H36" s="37">
        <v>0</v>
      </c>
      <c r="I36" s="36">
        <v>41938</v>
      </c>
      <c r="J36" s="36">
        <v>12354</v>
      </c>
      <c r="K36" s="37">
        <f t="shared" si="7"/>
        <v>29.457770995278747</v>
      </c>
      <c r="L36" s="36">
        <f t="shared" si="8"/>
        <v>41938</v>
      </c>
      <c r="M36" s="36">
        <f t="shared" si="8"/>
        <v>12354</v>
      </c>
      <c r="N36" s="37">
        <f t="shared" si="9"/>
        <v>29.457770995278747</v>
      </c>
    </row>
    <row r="37" spans="1:14" x14ac:dyDescent="0.25">
      <c r="A37" s="35">
        <v>26</v>
      </c>
      <c r="B37" s="43" t="s">
        <v>41</v>
      </c>
      <c r="C37" s="36">
        <v>0</v>
      </c>
      <c r="D37" s="36">
        <v>0</v>
      </c>
      <c r="E37" s="37">
        <v>0</v>
      </c>
      <c r="F37" s="36">
        <v>0</v>
      </c>
      <c r="G37" s="36">
        <v>0</v>
      </c>
      <c r="H37" s="37">
        <v>0</v>
      </c>
      <c r="I37" s="36">
        <v>51116</v>
      </c>
      <c r="J37" s="36">
        <v>52419</v>
      </c>
      <c r="K37" s="37">
        <f t="shared" si="7"/>
        <v>102.54910399874794</v>
      </c>
      <c r="L37" s="36">
        <f t="shared" si="8"/>
        <v>51116</v>
      </c>
      <c r="M37" s="36">
        <f t="shared" si="8"/>
        <v>52419</v>
      </c>
      <c r="N37" s="37">
        <f t="shared" si="9"/>
        <v>102.54910399874794</v>
      </c>
    </row>
    <row r="38" spans="1:14" x14ac:dyDescent="0.25">
      <c r="A38" s="35">
        <v>27</v>
      </c>
      <c r="B38" s="43" t="s">
        <v>42</v>
      </c>
      <c r="C38" s="36">
        <v>0</v>
      </c>
      <c r="D38" s="36">
        <v>0</v>
      </c>
      <c r="E38" s="37">
        <v>0</v>
      </c>
      <c r="F38" s="36">
        <v>0</v>
      </c>
      <c r="G38" s="36">
        <v>0</v>
      </c>
      <c r="H38" s="37">
        <v>0</v>
      </c>
      <c r="I38" s="36">
        <v>5448</v>
      </c>
      <c r="J38" s="36">
        <v>8691</v>
      </c>
      <c r="K38" s="37">
        <f t="shared" si="7"/>
        <v>159.52643171806167</v>
      </c>
      <c r="L38" s="36">
        <f t="shared" si="8"/>
        <v>5448</v>
      </c>
      <c r="M38" s="36">
        <f t="shared" si="8"/>
        <v>8691</v>
      </c>
      <c r="N38" s="37">
        <f t="shared" si="9"/>
        <v>159.52643171806167</v>
      </c>
    </row>
    <row r="39" spans="1:14" x14ac:dyDescent="0.25">
      <c r="A39" s="35">
        <v>28</v>
      </c>
      <c r="B39" s="43" t="s">
        <v>43</v>
      </c>
      <c r="C39" s="36">
        <v>54287</v>
      </c>
      <c r="D39" s="36">
        <v>468933</v>
      </c>
      <c r="E39" s="37">
        <f t="shared" ref="E39:E44" si="10">D39/C39%</f>
        <v>863.80348886473746</v>
      </c>
      <c r="F39" s="36">
        <v>84446</v>
      </c>
      <c r="G39" s="36">
        <v>270282</v>
      </c>
      <c r="H39" s="37">
        <f t="shared" ref="H39:H46" si="11">G39/F39%</f>
        <v>320.06489354143474</v>
      </c>
      <c r="I39" s="36">
        <v>1045016</v>
      </c>
      <c r="J39" s="36">
        <v>1973287</v>
      </c>
      <c r="K39" s="37">
        <f t="shared" si="7"/>
        <v>188.8284007134819</v>
      </c>
      <c r="L39" s="36">
        <f t="shared" si="8"/>
        <v>1183749</v>
      </c>
      <c r="M39" s="36">
        <f t="shared" si="8"/>
        <v>2712502</v>
      </c>
      <c r="N39" s="37">
        <f t="shared" si="9"/>
        <v>229.14502990076443</v>
      </c>
    </row>
    <row r="40" spans="1:14" x14ac:dyDescent="0.25">
      <c r="A40" s="35">
        <v>29</v>
      </c>
      <c r="B40" s="43" t="s">
        <v>44</v>
      </c>
      <c r="C40" s="36">
        <v>0</v>
      </c>
      <c r="D40" s="36">
        <v>0</v>
      </c>
      <c r="E40" s="37">
        <v>0</v>
      </c>
      <c r="F40" s="36">
        <v>0</v>
      </c>
      <c r="G40" s="36">
        <v>0</v>
      </c>
      <c r="H40" s="37">
        <v>0</v>
      </c>
      <c r="I40" s="36">
        <v>11588</v>
      </c>
      <c r="J40" s="36">
        <v>44717</v>
      </c>
      <c r="K40" s="37">
        <f t="shared" si="7"/>
        <v>385.89057645840523</v>
      </c>
      <c r="L40" s="36">
        <f t="shared" si="8"/>
        <v>11588</v>
      </c>
      <c r="M40" s="36">
        <f t="shared" si="8"/>
        <v>44717</v>
      </c>
      <c r="N40" s="37">
        <f t="shared" si="9"/>
        <v>385.89057645840523</v>
      </c>
    </row>
    <row r="41" spans="1:14" x14ac:dyDescent="0.25">
      <c r="A41" s="35">
        <v>30</v>
      </c>
      <c r="B41" s="43" t="s">
        <v>45</v>
      </c>
      <c r="C41" s="36">
        <v>9694</v>
      </c>
      <c r="D41" s="36">
        <v>69461</v>
      </c>
      <c r="E41" s="37">
        <f t="shared" si="10"/>
        <v>716.53600165050545</v>
      </c>
      <c r="F41" s="36">
        <v>0</v>
      </c>
      <c r="G41" s="36">
        <v>0</v>
      </c>
      <c r="H41" s="37">
        <v>0</v>
      </c>
      <c r="I41" s="36">
        <v>153423</v>
      </c>
      <c r="J41" s="36">
        <v>173690</v>
      </c>
      <c r="K41" s="37">
        <f t="shared" si="7"/>
        <v>113.20988378535161</v>
      </c>
      <c r="L41" s="36">
        <f t="shared" si="8"/>
        <v>163117</v>
      </c>
      <c r="M41" s="36">
        <f t="shared" si="8"/>
        <v>243151</v>
      </c>
      <c r="N41" s="37">
        <f t="shared" si="9"/>
        <v>149.06539477798145</v>
      </c>
    </row>
    <row r="42" spans="1:14" x14ac:dyDescent="0.25">
      <c r="A42" s="35">
        <v>31</v>
      </c>
      <c r="B42" s="43" t="s">
        <v>46</v>
      </c>
      <c r="C42" s="36">
        <v>0</v>
      </c>
      <c r="D42" s="36">
        <v>0</v>
      </c>
      <c r="E42" s="37">
        <v>0</v>
      </c>
      <c r="F42" s="36">
        <v>0</v>
      </c>
      <c r="G42" s="36">
        <v>0</v>
      </c>
      <c r="H42" s="37">
        <v>0</v>
      </c>
      <c r="I42" s="36">
        <v>26237</v>
      </c>
      <c r="J42" s="36">
        <v>19444</v>
      </c>
      <c r="K42" s="37">
        <f t="shared" si="7"/>
        <v>74.109082593284299</v>
      </c>
      <c r="L42" s="36">
        <f t="shared" si="8"/>
        <v>26237</v>
      </c>
      <c r="M42" s="36">
        <f t="shared" si="8"/>
        <v>19444</v>
      </c>
      <c r="N42" s="37">
        <f t="shared" si="9"/>
        <v>74.109082593284299</v>
      </c>
    </row>
    <row r="43" spans="1:14" x14ac:dyDescent="0.25">
      <c r="A43" s="35">
        <v>32</v>
      </c>
      <c r="B43" s="43" t="s">
        <v>47</v>
      </c>
      <c r="C43" s="36">
        <v>0</v>
      </c>
      <c r="D43" s="36">
        <v>0</v>
      </c>
      <c r="E43" s="37">
        <v>0</v>
      </c>
      <c r="F43" s="36">
        <v>0</v>
      </c>
      <c r="G43" s="36">
        <v>0</v>
      </c>
      <c r="H43" s="37">
        <v>0</v>
      </c>
      <c r="I43" s="36">
        <v>9844</v>
      </c>
      <c r="J43" s="36">
        <v>6986</v>
      </c>
      <c r="K43" s="37">
        <f t="shared" si="7"/>
        <v>70.967086550182856</v>
      </c>
      <c r="L43" s="36">
        <f t="shared" si="8"/>
        <v>9844</v>
      </c>
      <c r="M43" s="36">
        <f t="shared" si="8"/>
        <v>6986</v>
      </c>
      <c r="N43" s="37">
        <f t="shared" si="9"/>
        <v>70.967086550182856</v>
      </c>
    </row>
    <row r="44" spans="1:14" x14ac:dyDescent="0.25">
      <c r="A44" s="35">
        <v>33</v>
      </c>
      <c r="B44" s="43" t="s">
        <v>48</v>
      </c>
      <c r="C44" s="36">
        <v>18397</v>
      </c>
      <c r="D44" s="36">
        <v>11511</v>
      </c>
      <c r="E44" s="37">
        <f t="shared" si="10"/>
        <v>62.569984236560309</v>
      </c>
      <c r="F44" s="36">
        <v>153744</v>
      </c>
      <c r="G44" s="36">
        <v>140676</v>
      </c>
      <c r="H44" s="37">
        <f t="shared" si="11"/>
        <v>91.500156103652827</v>
      </c>
      <c r="I44" s="36">
        <v>674884</v>
      </c>
      <c r="J44" s="36">
        <v>990139</v>
      </c>
      <c r="K44" s="37">
        <f t="shared" si="7"/>
        <v>146.71247206927413</v>
      </c>
      <c r="L44" s="36">
        <f t="shared" si="8"/>
        <v>847025</v>
      </c>
      <c r="M44" s="36">
        <f t="shared" si="8"/>
        <v>1142326</v>
      </c>
      <c r="N44" s="37">
        <f t="shared" si="9"/>
        <v>134.86331572267642</v>
      </c>
    </row>
    <row r="45" spans="1:14" x14ac:dyDescent="0.25">
      <c r="A45" s="35">
        <v>34</v>
      </c>
      <c r="B45" s="43" t="s">
        <v>49</v>
      </c>
      <c r="C45" s="36">
        <v>0</v>
      </c>
      <c r="D45" s="36">
        <v>0</v>
      </c>
      <c r="E45" s="37">
        <v>0</v>
      </c>
      <c r="F45" s="36">
        <v>2010</v>
      </c>
      <c r="G45" s="36">
        <v>1564</v>
      </c>
      <c r="H45" s="37">
        <f t="shared" si="11"/>
        <v>77.81094527363183</v>
      </c>
      <c r="I45" s="36">
        <v>3429</v>
      </c>
      <c r="J45" s="36">
        <v>5770</v>
      </c>
      <c r="K45" s="37">
        <f t="shared" si="7"/>
        <v>168.27063283756198</v>
      </c>
      <c r="L45" s="36">
        <f t="shared" si="8"/>
        <v>5439</v>
      </c>
      <c r="M45" s="36">
        <f t="shared" si="8"/>
        <v>7334</v>
      </c>
      <c r="N45" s="37">
        <f t="shared" si="9"/>
        <v>134.84096341239197</v>
      </c>
    </row>
    <row r="46" spans="1:14" ht="15.75" x14ac:dyDescent="0.25">
      <c r="A46" s="38" t="s">
        <v>80</v>
      </c>
      <c r="B46" s="39" t="s">
        <v>26</v>
      </c>
      <c r="C46" s="40">
        <f>SUM(C24:C45)</f>
        <v>1295657</v>
      </c>
      <c r="D46" s="40">
        <f>SUM(D24:D45)</f>
        <v>2193517</v>
      </c>
      <c r="E46" s="41">
        <f t="shared" ref="E46" si="12">D46/C46%</f>
        <v>169.29766134092588</v>
      </c>
      <c r="F46" s="40">
        <f>SUM(F24:F45)</f>
        <v>3190842</v>
      </c>
      <c r="G46" s="40">
        <f>SUM(G24:G45)</f>
        <v>6655344</v>
      </c>
      <c r="H46" s="41">
        <f t="shared" si="11"/>
        <v>208.57641964095998</v>
      </c>
      <c r="I46" s="40">
        <f>SUM(I24:I45)</f>
        <v>18335918</v>
      </c>
      <c r="J46" s="40">
        <f>SUM(J24:J45)</f>
        <v>24899795</v>
      </c>
      <c r="K46" s="41">
        <f t="shared" si="7"/>
        <v>135.79791859889426</v>
      </c>
      <c r="L46" s="40">
        <f>SUM(L24:L45)</f>
        <v>22822417</v>
      </c>
      <c r="M46" s="40">
        <f>SUM(M24:M45)</f>
        <v>33748656</v>
      </c>
      <c r="N46" s="41">
        <f t="shared" si="9"/>
        <v>147.87503006364312</v>
      </c>
    </row>
    <row r="47" spans="1:14" ht="15.75" x14ac:dyDescent="0.25">
      <c r="A47" s="38" t="s">
        <v>50</v>
      </c>
      <c r="B47" s="39" t="s">
        <v>81</v>
      </c>
      <c r="C47" s="40">
        <f>C22+C46</f>
        <v>9536738</v>
      </c>
      <c r="D47" s="40">
        <f>D22+D46</f>
        <v>8793130</v>
      </c>
      <c r="E47" s="40">
        <f t="shared" ref="E47:K47" si="13">E22+E36+E46</f>
        <v>249.37954622957096</v>
      </c>
      <c r="F47" s="40">
        <f>F22+F46</f>
        <v>15899754</v>
      </c>
      <c r="G47" s="40">
        <f>G22+G46</f>
        <v>15594865</v>
      </c>
      <c r="H47" s="40">
        <f t="shared" si="13"/>
        <v>278.91698852679383</v>
      </c>
      <c r="I47" s="40">
        <f>I22+I46</f>
        <v>47498924</v>
      </c>
      <c r="J47" s="40">
        <f>J22+J46</f>
        <v>51530608</v>
      </c>
      <c r="K47" s="40">
        <f t="shared" si="13"/>
        <v>256.57279524507885</v>
      </c>
      <c r="L47" s="40">
        <f>L22+L46</f>
        <v>72935416</v>
      </c>
      <c r="M47" s="40">
        <f>M22+M46</f>
        <v>75918603</v>
      </c>
      <c r="N47" s="41">
        <f t="shared" si="9"/>
        <v>104.09017616352527</v>
      </c>
    </row>
    <row r="48" spans="1:14" ht="15.75" x14ac:dyDescent="0.25">
      <c r="A48" s="42" t="s">
        <v>53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4" x14ac:dyDescent="0.25">
      <c r="A49" s="35">
        <v>35</v>
      </c>
      <c r="B49" s="4" t="s">
        <v>54</v>
      </c>
      <c r="C49" s="36">
        <v>3437043</v>
      </c>
      <c r="D49" s="36">
        <v>2842201</v>
      </c>
      <c r="E49" s="37">
        <f t="shared" ref="E49" si="14">D49/C49%</f>
        <v>82.693204594763586</v>
      </c>
      <c r="F49" s="36">
        <v>1418415</v>
      </c>
      <c r="G49" s="36">
        <v>1191972</v>
      </c>
      <c r="H49" s="37">
        <f t="shared" ref="H49" si="15">G49/F49%</f>
        <v>84.035490318418795</v>
      </c>
      <c r="I49" s="36">
        <v>992923</v>
      </c>
      <c r="J49" s="36">
        <v>659171</v>
      </c>
      <c r="K49" s="37">
        <f t="shared" ref="K49" si="16">J49/I49%</f>
        <v>66.386920234499556</v>
      </c>
      <c r="L49" s="36">
        <f t="shared" ref="L49:M49" si="17">C49+F49+I49</f>
        <v>5848381</v>
      </c>
      <c r="M49" s="36">
        <f t="shared" si="17"/>
        <v>4693344</v>
      </c>
      <c r="N49" s="37">
        <f>M49/L49%</f>
        <v>80.250312009426196</v>
      </c>
    </row>
    <row r="50" spans="1:14" ht="15.75" x14ac:dyDescent="0.25">
      <c r="A50" s="38" t="s">
        <v>51</v>
      </c>
      <c r="B50" s="39" t="s">
        <v>26</v>
      </c>
      <c r="C50" s="40">
        <f>SUM(C49:C49)</f>
        <v>3437043</v>
      </c>
      <c r="D50" s="40">
        <f>SUM(D49:D49)</f>
        <v>2842201</v>
      </c>
      <c r="E50" s="41">
        <f>D50/C50%</f>
        <v>82.693204594763586</v>
      </c>
      <c r="F50" s="40">
        <f>SUM(F49:F49)</f>
        <v>1418415</v>
      </c>
      <c r="G50" s="40">
        <f>SUM(G49:G49)</f>
        <v>1191972</v>
      </c>
      <c r="H50" s="41">
        <f>G50/F50%</f>
        <v>84.035490318418795</v>
      </c>
      <c r="I50" s="40">
        <f>SUM(I49:I49)</f>
        <v>992923</v>
      </c>
      <c r="J50" s="40">
        <f>SUM(J49:J49)</f>
        <v>659171</v>
      </c>
      <c r="K50" s="41">
        <f>J50/I50%</f>
        <v>66.386920234499556</v>
      </c>
      <c r="L50" s="38">
        <f>SUM(L49:L49)</f>
        <v>5848381</v>
      </c>
      <c r="M50" s="40">
        <f>SUM(M49:M49)</f>
        <v>4693344</v>
      </c>
      <c r="N50" s="41">
        <f>M50/L50%</f>
        <v>80.250312009426196</v>
      </c>
    </row>
    <row r="51" spans="1:14" ht="15.75" x14ac:dyDescent="0.25">
      <c r="A51" s="42" t="s">
        <v>56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4" x14ac:dyDescent="0.25">
      <c r="A52" s="35">
        <v>36</v>
      </c>
      <c r="B52" s="4" t="s">
        <v>57</v>
      </c>
      <c r="C52" s="36">
        <v>554542</v>
      </c>
      <c r="D52" s="36">
        <v>823056</v>
      </c>
      <c r="E52" s="37">
        <f t="shared" ref="E52" si="18">D52/C52%</f>
        <v>148.42085901518732</v>
      </c>
      <c r="F52" s="36">
        <v>691160</v>
      </c>
      <c r="G52" s="36">
        <v>794500</v>
      </c>
      <c r="H52" s="37">
        <f t="shared" ref="H52" si="19">G52/F52%</f>
        <v>114.95167544418079</v>
      </c>
      <c r="I52" s="36">
        <v>885402</v>
      </c>
      <c r="J52" s="36">
        <v>457210</v>
      </c>
      <c r="K52" s="37">
        <f t="shared" ref="K52" si="20">J52/I52%</f>
        <v>51.638690673840806</v>
      </c>
      <c r="L52" s="36">
        <f t="shared" ref="L52:M53" si="21">C52+F52+I52</f>
        <v>2131104</v>
      </c>
      <c r="M52" s="36">
        <f t="shared" si="21"/>
        <v>2074766</v>
      </c>
      <c r="N52" s="37">
        <f>M52/L52%</f>
        <v>97.356393681397051</v>
      </c>
    </row>
    <row r="53" spans="1:14" x14ac:dyDescent="0.25">
      <c r="A53" s="35">
        <v>37</v>
      </c>
      <c r="B53" s="4" t="s">
        <v>58</v>
      </c>
      <c r="C53" s="36">
        <f>VLOOKUP(B53,[1]CDRatio!$B$9:$J$71,3,0)</f>
        <v>0</v>
      </c>
      <c r="D53" s="36">
        <f>VLOOKUP(B53,[1]CDRatio!$B$9:$J$71,7,0)</f>
        <v>0</v>
      </c>
      <c r="E53" s="37">
        <v>0</v>
      </c>
      <c r="F53" s="36">
        <f>VLOOKUP(B53,[1]CDRatio!$B$9:$J$71,4,0)</f>
        <v>0</v>
      </c>
      <c r="G53" s="36">
        <f>VLOOKUP(B53,[1]CDRatio!$B$9:$J$71,8,0)</f>
        <v>0</v>
      </c>
      <c r="H53" s="37">
        <v>0</v>
      </c>
      <c r="I53" s="36">
        <f>VLOOKUP(B53,[1]CDRatio!$B$9:$J$71,5,0)</f>
        <v>0</v>
      </c>
      <c r="J53" s="36">
        <f>VLOOKUP(B53,[1]CDRatio!$B$9:$J$71,9,0)</f>
        <v>86073.27</v>
      </c>
      <c r="K53" s="37">
        <v>0</v>
      </c>
      <c r="L53" s="36">
        <f t="shared" si="21"/>
        <v>0</v>
      </c>
      <c r="M53" s="36">
        <f t="shared" si="21"/>
        <v>86073.27</v>
      </c>
      <c r="N53" s="36">
        <v>0</v>
      </c>
    </row>
    <row r="54" spans="1:14" ht="15.75" x14ac:dyDescent="0.25">
      <c r="A54" s="38" t="s">
        <v>55</v>
      </c>
      <c r="B54" s="39" t="s">
        <v>26</v>
      </c>
      <c r="C54" s="40">
        <f>SUM(C52:C53)</f>
        <v>554542</v>
      </c>
      <c r="D54" s="40">
        <f>SUM(D52:D53)</f>
        <v>823056</v>
      </c>
      <c r="E54" s="41">
        <f>D54/C54%</f>
        <v>148.42085901518732</v>
      </c>
      <c r="F54" s="40">
        <f>SUM(F52:F53)</f>
        <v>691160</v>
      </c>
      <c r="G54" s="40">
        <f>SUM(G52:G53)</f>
        <v>794500</v>
      </c>
      <c r="H54" s="41">
        <f>G54/F54%</f>
        <v>114.95167544418079</v>
      </c>
      <c r="I54" s="40">
        <f>SUM(I52:I53)</f>
        <v>885402</v>
      </c>
      <c r="J54" s="40">
        <f>SUM(J52:J53)</f>
        <v>543283.27</v>
      </c>
      <c r="K54" s="41">
        <f>J54/I54%</f>
        <v>61.360068082068935</v>
      </c>
      <c r="L54" s="38">
        <f>SUM(L52:L53)</f>
        <v>2131104</v>
      </c>
      <c r="M54" s="40">
        <f>SUM(M52:M53)</f>
        <v>2160839.27</v>
      </c>
      <c r="N54" s="41">
        <f>M54/L54%</f>
        <v>101.39529886856765</v>
      </c>
    </row>
    <row r="55" spans="1:14" ht="15.75" x14ac:dyDescent="0.25">
      <c r="A55" s="42" t="s">
        <v>82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 x14ac:dyDescent="0.25">
      <c r="A56" s="35">
        <v>38</v>
      </c>
      <c r="B56" s="4" t="s">
        <v>61</v>
      </c>
      <c r="C56" s="36">
        <v>68005</v>
      </c>
      <c r="D56" s="36">
        <v>164026</v>
      </c>
      <c r="E56" s="37">
        <f t="shared" ref="E56:E66" si="22">D56/C56%</f>
        <v>241.19697081096979</v>
      </c>
      <c r="F56" s="36">
        <v>657839</v>
      </c>
      <c r="G56" s="36">
        <v>1550442</v>
      </c>
      <c r="H56" s="37">
        <f t="shared" ref="H56:H60" si="23">G56/F56%</f>
        <v>235.68715141546789</v>
      </c>
      <c r="I56" s="36">
        <v>2334287</v>
      </c>
      <c r="J56" s="36">
        <v>2049812</v>
      </c>
      <c r="K56" s="37">
        <f t="shared" ref="K56:K66" si="24">J56/I56%</f>
        <v>87.81319520693043</v>
      </c>
      <c r="L56" s="36">
        <f t="shared" ref="L56:M64" si="25">C56+F56+I56</f>
        <v>3060131</v>
      </c>
      <c r="M56" s="36">
        <f t="shared" si="25"/>
        <v>3764280</v>
      </c>
      <c r="N56" s="37">
        <f t="shared" ref="N56:N66" si="26">M56/L56%</f>
        <v>123.01042014214424</v>
      </c>
    </row>
    <row r="57" spans="1:14" x14ac:dyDescent="0.25">
      <c r="A57" s="35">
        <v>39</v>
      </c>
      <c r="B57" s="4" t="s">
        <v>62</v>
      </c>
      <c r="C57" s="36">
        <v>3977</v>
      </c>
      <c r="D57" s="36">
        <v>500</v>
      </c>
      <c r="E57" s="37">
        <f t="shared" si="22"/>
        <v>12.572290671360321</v>
      </c>
      <c r="F57" s="36">
        <v>24760</v>
      </c>
      <c r="G57" s="36">
        <v>45956</v>
      </c>
      <c r="H57" s="37">
        <f t="shared" si="23"/>
        <v>185.60581583198709</v>
      </c>
      <c r="I57" s="36">
        <v>227422</v>
      </c>
      <c r="J57" s="36">
        <v>161578</v>
      </c>
      <c r="K57" s="37">
        <f t="shared" si="24"/>
        <v>71.047655899605147</v>
      </c>
      <c r="L57" s="36">
        <f t="shared" si="25"/>
        <v>256159</v>
      </c>
      <c r="M57" s="36">
        <f t="shared" si="25"/>
        <v>208034</v>
      </c>
      <c r="N57" s="37">
        <f t="shared" si="26"/>
        <v>81.212840462369073</v>
      </c>
    </row>
    <row r="58" spans="1:14" x14ac:dyDescent="0.25">
      <c r="A58" s="35">
        <v>40</v>
      </c>
      <c r="B58" s="4" t="s">
        <v>63</v>
      </c>
      <c r="C58" s="36">
        <v>622</v>
      </c>
      <c r="D58" s="36">
        <v>33682</v>
      </c>
      <c r="E58" s="37">
        <f t="shared" si="22"/>
        <v>5415.1125401929266</v>
      </c>
      <c r="F58" s="36">
        <v>4810</v>
      </c>
      <c r="G58" s="36">
        <v>29449</v>
      </c>
      <c r="H58" s="37">
        <f t="shared" si="23"/>
        <v>612.2453222453222</v>
      </c>
      <c r="I58" s="36">
        <v>80801</v>
      </c>
      <c r="J58" s="36">
        <v>211493</v>
      </c>
      <c r="K58" s="37">
        <f t="shared" si="24"/>
        <v>261.74552295144861</v>
      </c>
      <c r="L58" s="36">
        <f t="shared" si="25"/>
        <v>86233</v>
      </c>
      <c r="M58" s="36">
        <f t="shared" si="25"/>
        <v>274624</v>
      </c>
      <c r="N58" s="37">
        <f t="shared" si="26"/>
        <v>318.46740806883673</v>
      </c>
    </row>
    <row r="59" spans="1:14" x14ac:dyDescent="0.25">
      <c r="A59" s="35">
        <v>41</v>
      </c>
      <c r="B59" s="4" t="s">
        <v>64</v>
      </c>
      <c r="C59" s="36">
        <v>11235</v>
      </c>
      <c r="D59" s="36">
        <v>26077</v>
      </c>
      <c r="E59" s="37">
        <f t="shared" si="22"/>
        <v>232.10502892745885</v>
      </c>
      <c r="F59" s="36">
        <v>8750</v>
      </c>
      <c r="G59" s="36">
        <v>16868</v>
      </c>
      <c r="H59" s="37">
        <f t="shared" si="23"/>
        <v>192.77714285714285</v>
      </c>
      <c r="I59" s="36">
        <v>142652</v>
      </c>
      <c r="J59" s="36">
        <v>151061</v>
      </c>
      <c r="K59" s="37">
        <f t="shared" si="24"/>
        <v>105.89476488237109</v>
      </c>
      <c r="L59" s="36">
        <f t="shared" si="25"/>
        <v>162637</v>
      </c>
      <c r="M59" s="36">
        <f t="shared" si="25"/>
        <v>194006</v>
      </c>
      <c r="N59" s="37">
        <f t="shared" si="26"/>
        <v>119.28773895239091</v>
      </c>
    </row>
    <row r="60" spans="1:14" x14ac:dyDescent="0.25">
      <c r="A60" s="35">
        <v>42</v>
      </c>
      <c r="B60" s="21" t="s">
        <v>65</v>
      </c>
      <c r="C60" s="36">
        <v>0</v>
      </c>
      <c r="D60" s="36">
        <v>0</v>
      </c>
      <c r="E60" s="37">
        <v>0</v>
      </c>
      <c r="F60" s="36">
        <v>944</v>
      </c>
      <c r="G60" s="36">
        <v>5414</v>
      </c>
      <c r="H60" s="37">
        <f t="shared" si="23"/>
        <v>573.51694915254245</v>
      </c>
      <c r="I60" s="36">
        <v>76198</v>
      </c>
      <c r="J60" s="36">
        <v>45295</v>
      </c>
      <c r="K60" s="37">
        <f t="shared" si="24"/>
        <v>59.443817423029472</v>
      </c>
      <c r="L60" s="36">
        <f t="shared" si="25"/>
        <v>77142</v>
      </c>
      <c r="M60" s="36">
        <f t="shared" si="25"/>
        <v>50709</v>
      </c>
      <c r="N60" s="37">
        <f>M60/L60%</f>
        <v>65.734619273547494</v>
      </c>
    </row>
    <row r="61" spans="1:14" x14ac:dyDescent="0.25">
      <c r="A61" s="35">
        <v>43</v>
      </c>
      <c r="B61" s="21" t="s">
        <v>66</v>
      </c>
      <c r="C61" s="36">
        <v>0</v>
      </c>
      <c r="D61" s="36">
        <v>0</v>
      </c>
      <c r="E61" s="37">
        <v>0</v>
      </c>
      <c r="F61" s="36">
        <v>327</v>
      </c>
      <c r="G61" s="36">
        <v>166</v>
      </c>
      <c r="H61" s="37">
        <v>0</v>
      </c>
      <c r="I61" s="36">
        <v>2836</v>
      </c>
      <c r="J61" s="36">
        <v>12089</v>
      </c>
      <c r="K61" s="37">
        <f t="shared" si="24"/>
        <v>426.26939351198871</v>
      </c>
      <c r="L61" s="36">
        <f t="shared" si="25"/>
        <v>3163</v>
      </c>
      <c r="M61" s="36">
        <f t="shared" si="25"/>
        <v>12255</v>
      </c>
      <c r="N61" s="37">
        <f>M61/L61%</f>
        <v>387.44862472336393</v>
      </c>
    </row>
    <row r="62" spans="1:14" x14ac:dyDescent="0.25">
      <c r="A62" s="35">
        <v>44</v>
      </c>
      <c r="B62" s="21" t="s">
        <v>67</v>
      </c>
      <c r="C62" s="36">
        <v>97</v>
      </c>
      <c r="D62" s="36">
        <v>16037</v>
      </c>
      <c r="E62" s="37">
        <f t="shared" si="22"/>
        <v>16532.98969072165</v>
      </c>
      <c r="F62" s="36">
        <v>0</v>
      </c>
      <c r="G62" s="36">
        <v>0</v>
      </c>
      <c r="H62" s="37">
        <v>0</v>
      </c>
      <c r="I62" s="36">
        <v>12843</v>
      </c>
      <c r="J62" s="36">
        <v>31486</v>
      </c>
      <c r="K62" s="37">
        <f t="shared" si="24"/>
        <v>245.16078797788677</v>
      </c>
      <c r="L62" s="36">
        <f t="shared" si="25"/>
        <v>12940</v>
      </c>
      <c r="M62" s="36">
        <f t="shared" si="25"/>
        <v>47523</v>
      </c>
      <c r="N62" s="37">
        <f t="shared" ref="N62:N64" si="27">M62/L62%</f>
        <v>367.2565687789799</v>
      </c>
    </row>
    <row r="63" spans="1:14" x14ac:dyDescent="0.25">
      <c r="A63" s="35">
        <v>45</v>
      </c>
      <c r="B63" s="21" t="s">
        <v>69</v>
      </c>
      <c r="C63" s="36">
        <v>0</v>
      </c>
      <c r="D63" s="36">
        <v>0</v>
      </c>
      <c r="E63" s="37">
        <v>0</v>
      </c>
      <c r="F63" s="36">
        <v>349</v>
      </c>
      <c r="G63" s="36">
        <v>1257</v>
      </c>
      <c r="H63" s="37">
        <v>0</v>
      </c>
      <c r="I63" s="36">
        <v>6427</v>
      </c>
      <c r="J63" s="36">
        <v>15353</v>
      </c>
      <c r="K63" s="37">
        <f t="shared" si="24"/>
        <v>238.88283802707329</v>
      </c>
      <c r="L63" s="36">
        <f t="shared" si="25"/>
        <v>6776</v>
      </c>
      <c r="M63" s="36">
        <f t="shared" si="25"/>
        <v>16610</v>
      </c>
      <c r="N63" s="37">
        <f t="shared" si="27"/>
        <v>245.12987012987011</v>
      </c>
    </row>
    <row r="64" spans="1:14" x14ac:dyDescent="0.25">
      <c r="A64" s="35">
        <v>46</v>
      </c>
      <c r="B64" s="21" t="s">
        <v>70</v>
      </c>
      <c r="C64" s="36">
        <v>129</v>
      </c>
      <c r="D64" s="36">
        <v>4670</v>
      </c>
      <c r="E64" s="37">
        <f t="shared" si="22"/>
        <v>3620.1550387596899</v>
      </c>
      <c r="F64" s="36">
        <v>315</v>
      </c>
      <c r="G64" s="36">
        <v>17181</v>
      </c>
      <c r="H64" s="37">
        <v>0</v>
      </c>
      <c r="I64" s="36">
        <v>19367</v>
      </c>
      <c r="J64" s="36">
        <v>22126</v>
      </c>
      <c r="K64" s="37">
        <f t="shared" si="24"/>
        <v>114.24588217070274</v>
      </c>
      <c r="L64" s="36">
        <f t="shared" si="25"/>
        <v>19811</v>
      </c>
      <c r="M64" s="36">
        <f t="shared" si="25"/>
        <v>43977</v>
      </c>
      <c r="N64" s="37">
        <f t="shared" si="27"/>
        <v>221.98273686335872</v>
      </c>
    </row>
    <row r="65" spans="1:14" ht="15.75" x14ac:dyDescent="0.25">
      <c r="A65" s="38" t="s">
        <v>59</v>
      </c>
      <c r="B65" s="39" t="s">
        <v>26</v>
      </c>
      <c r="C65" s="40">
        <f>SUM(C56:C64)</f>
        <v>84065</v>
      </c>
      <c r="D65" s="40">
        <f>SUM(D56:D64)</f>
        <v>244992</v>
      </c>
      <c r="E65" s="41">
        <f t="shared" si="22"/>
        <v>291.43163028608814</v>
      </c>
      <c r="F65" s="40">
        <f>SUM(F56:F64)</f>
        <v>698094</v>
      </c>
      <c r="G65" s="40">
        <f>SUM(G56:G64)</f>
        <v>1666733</v>
      </c>
      <c r="H65" s="41">
        <f t="shared" ref="H65:H66" si="28">G65/F65%</f>
        <v>238.75480952421881</v>
      </c>
      <c r="I65" s="40">
        <f>SUM(I56:I64)</f>
        <v>2902833</v>
      </c>
      <c r="J65" s="40">
        <f>SUM(J56:J64)</f>
        <v>2700293</v>
      </c>
      <c r="K65" s="41">
        <f t="shared" si="24"/>
        <v>93.022678190581402</v>
      </c>
      <c r="L65" s="40">
        <f>SUM(L56:L64)</f>
        <v>3684992</v>
      </c>
      <c r="M65" s="40">
        <f>SUM(M56:M64)</f>
        <v>4612018</v>
      </c>
      <c r="N65" s="41">
        <f t="shared" si="26"/>
        <v>125.15679816943972</v>
      </c>
    </row>
    <row r="66" spans="1:14" ht="15.75" x14ac:dyDescent="0.25">
      <c r="A66" s="44" t="s">
        <v>72</v>
      </c>
      <c r="B66" s="44"/>
      <c r="C66" s="40">
        <f>C47+C50+C54+C65</f>
        <v>13612388</v>
      </c>
      <c r="D66" s="40">
        <f>D47+D50+D54+D65</f>
        <v>12703379</v>
      </c>
      <c r="E66" s="41">
        <f t="shared" si="22"/>
        <v>93.322192990678786</v>
      </c>
      <c r="F66" s="40">
        <f>F47+F50+F54+F65</f>
        <v>18707423</v>
      </c>
      <c r="G66" s="40">
        <f>G47+G50+G54+G65</f>
        <v>19248070</v>
      </c>
      <c r="H66" s="41">
        <f t="shared" si="28"/>
        <v>102.89001323164607</v>
      </c>
      <c r="I66" s="40">
        <f>I47+I50+I54+I65</f>
        <v>52280082</v>
      </c>
      <c r="J66" s="40">
        <f>J47+J50+J54+J65</f>
        <v>55433355.270000003</v>
      </c>
      <c r="K66" s="41">
        <f t="shared" si="24"/>
        <v>106.03150023750919</v>
      </c>
      <c r="L66" s="40">
        <f>L47+L50+L54+L65</f>
        <v>84599893</v>
      </c>
      <c r="M66" s="40">
        <f>M65+M54+M50+M47</f>
        <v>87384804.269999996</v>
      </c>
      <c r="N66" s="41">
        <f t="shared" si="26"/>
        <v>103.29186145660964</v>
      </c>
    </row>
  </sheetData>
  <mergeCells count="29">
    <mergeCell ref="A51:N51"/>
    <mergeCell ref="A55:N55"/>
    <mergeCell ref="A66:B66"/>
    <mergeCell ref="L7:L8"/>
    <mergeCell ref="M7:M8"/>
    <mergeCell ref="N7:N8"/>
    <mergeCell ref="A9:N9"/>
    <mergeCell ref="A23:N23"/>
    <mergeCell ref="A48:N48"/>
    <mergeCell ref="A6:A8"/>
    <mergeCell ref="B6:B8"/>
    <mergeCell ref="L6:N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C6:E6"/>
    <mergeCell ref="F6:H6"/>
    <mergeCell ref="I6:K6"/>
    <mergeCell ref="A1:N1"/>
    <mergeCell ref="A2:N2"/>
    <mergeCell ref="A3:N3"/>
    <mergeCell ref="A4:N4"/>
    <mergeCell ref="K5:L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3969-D88C-4E2D-A12F-16B7768AA814}">
  <dimension ref="A1:R50"/>
  <sheetViews>
    <sheetView topLeftCell="A22" workbookViewId="0">
      <selection sqref="A1:R50"/>
    </sheetView>
  </sheetViews>
  <sheetFormatPr defaultRowHeight="15" x14ac:dyDescent="0.25"/>
  <cols>
    <col min="2" max="2" width="18.5703125" bestFit="1" customWidth="1"/>
  </cols>
  <sheetData>
    <row r="1" spans="1:18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2"/>
      <c r="Q1" s="13"/>
      <c r="R1" s="82"/>
    </row>
    <row r="2" spans="1:18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82"/>
      <c r="Q2" s="13"/>
      <c r="R2" s="82"/>
    </row>
    <row r="3" spans="1:18" x14ac:dyDescent="0.25">
      <c r="A3" s="14" t="s">
        <v>271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83"/>
      <c r="Q3" s="14"/>
      <c r="R3" s="83"/>
    </row>
    <row r="4" spans="1:18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82"/>
      <c r="Q4" s="13"/>
      <c r="R4" s="82"/>
    </row>
    <row r="5" spans="1:18" x14ac:dyDescent="0.25">
      <c r="A5" s="206"/>
      <c r="B5" s="207"/>
      <c r="C5" s="207"/>
      <c r="D5" s="208"/>
      <c r="E5" s="207"/>
      <c r="F5" s="208"/>
      <c r="G5" s="207"/>
      <c r="H5" s="208"/>
      <c r="I5" s="207"/>
      <c r="J5" s="90"/>
      <c r="K5" s="5"/>
      <c r="L5" s="90"/>
      <c r="M5" s="209" t="s">
        <v>74</v>
      </c>
      <c r="N5" s="209"/>
      <c r="O5" s="209"/>
      <c r="P5" s="90"/>
      <c r="Q5" s="209" t="s">
        <v>267</v>
      </c>
      <c r="R5" s="210"/>
    </row>
    <row r="6" spans="1:18" ht="15" customHeight="1" x14ac:dyDescent="0.25">
      <c r="A6" s="111" t="s">
        <v>4</v>
      </c>
      <c r="B6" s="201" t="s">
        <v>86</v>
      </c>
      <c r="C6" s="61" t="s">
        <v>175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 t="s">
        <v>175</v>
      </c>
      <c r="P6" s="84"/>
      <c r="Q6" s="61" t="s">
        <v>204</v>
      </c>
      <c r="R6" s="84"/>
    </row>
    <row r="7" spans="1:18" ht="15" customHeight="1" x14ac:dyDescent="0.25">
      <c r="A7" s="111"/>
      <c r="B7" s="201"/>
      <c r="C7" s="61" t="s">
        <v>169</v>
      </c>
      <c r="D7" s="61"/>
      <c r="E7" s="61" t="s">
        <v>170</v>
      </c>
      <c r="F7" s="61"/>
      <c r="G7" s="61" t="s">
        <v>171</v>
      </c>
      <c r="H7" s="61"/>
      <c r="I7" s="61" t="s">
        <v>172</v>
      </c>
      <c r="J7" s="61"/>
      <c r="K7" s="61" t="s">
        <v>173</v>
      </c>
      <c r="L7" s="61"/>
      <c r="M7" s="61" t="s">
        <v>174</v>
      </c>
      <c r="N7" s="61"/>
      <c r="O7" s="61"/>
      <c r="P7" s="84"/>
      <c r="Q7" s="61"/>
      <c r="R7" s="84"/>
    </row>
    <row r="8" spans="1:18" x14ac:dyDescent="0.25">
      <c r="A8" s="111"/>
      <c r="B8" s="201"/>
      <c r="C8" s="205" t="s">
        <v>138</v>
      </c>
      <c r="D8" s="99" t="s">
        <v>139</v>
      </c>
      <c r="E8" s="205" t="s">
        <v>138</v>
      </c>
      <c r="F8" s="99" t="s">
        <v>139</v>
      </c>
      <c r="G8" s="205" t="s">
        <v>138</v>
      </c>
      <c r="H8" s="99" t="s">
        <v>139</v>
      </c>
      <c r="I8" s="205" t="s">
        <v>138</v>
      </c>
      <c r="J8" s="99" t="s">
        <v>139</v>
      </c>
      <c r="K8" s="205" t="s">
        <v>138</v>
      </c>
      <c r="L8" s="99" t="s">
        <v>139</v>
      </c>
      <c r="M8" s="205" t="s">
        <v>138</v>
      </c>
      <c r="N8" s="99" t="s">
        <v>139</v>
      </c>
      <c r="O8" s="205" t="s">
        <v>138</v>
      </c>
      <c r="P8" s="99" t="s">
        <v>139</v>
      </c>
      <c r="Q8" s="205" t="s">
        <v>138</v>
      </c>
      <c r="R8" s="99" t="s">
        <v>139</v>
      </c>
    </row>
    <row r="9" spans="1:18" x14ac:dyDescent="0.25">
      <c r="A9" s="196">
        <v>1</v>
      </c>
      <c r="B9" s="21" t="s">
        <v>87</v>
      </c>
      <c r="C9" s="64">
        <v>1</v>
      </c>
      <c r="D9" s="64">
        <v>41</v>
      </c>
      <c r="E9" s="64">
        <v>252</v>
      </c>
      <c r="F9" s="64">
        <v>412</v>
      </c>
      <c r="G9" s="64">
        <v>1086</v>
      </c>
      <c r="H9" s="64">
        <v>5111</v>
      </c>
      <c r="I9" s="64">
        <v>1822</v>
      </c>
      <c r="J9" s="64">
        <v>3036</v>
      </c>
      <c r="K9" s="64">
        <v>2448</v>
      </c>
      <c r="L9" s="64">
        <v>2344</v>
      </c>
      <c r="M9" s="64">
        <v>464</v>
      </c>
      <c r="N9" s="64">
        <v>158</v>
      </c>
      <c r="O9" s="66">
        <f>C9+E9+G9+I9+K9+M9</f>
        <v>6073</v>
      </c>
      <c r="P9" s="66">
        <f t="shared" ref="P9:P49" si="0">+N9+L9+J9+H9+F9+D9</f>
        <v>11102</v>
      </c>
      <c r="Q9" s="64">
        <v>118374</v>
      </c>
      <c r="R9" s="64">
        <v>158699</v>
      </c>
    </row>
    <row r="10" spans="1:18" x14ac:dyDescent="0.25">
      <c r="A10" s="196">
        <v>2</v>
      </c>
      <c r="B10" s="21" t="s">
        <v>88</v>
      </c>
      <c r="C10" s="64">
        <v>0</v>
      </c>
      <c r="D10" s="64">
        <v>0</v>
      </c>
      <c r="E10" s="64">
        <v>178</v>
      </c>
      <c r="F10" s="64">
        <v>302</v>
      </c>
      <c r="G10" s="64">
        <v>1051</v>
      </c>
      <c r="H10" s="64">
        <v>5492</v>
      </c>
      <c r="I10" s="64">
        <v>1067</v>
      </c>
      <c r="J10" s="64">
        <v>2171</v>
      </c>
      <c r="K10" s="64">
        <v>1361</v>
      </c>
      <c r="L10" s="64">
        <v>1104</v>
      </c>
      <c r="M10" s="64">
        <v>367</v>
      </c>
      <c r="N10" s="64">
        <v>95</v>
      </c>
      <c r="O10" s="66">
        <f t="shared" ref="O10:O49" si="1">C10+E10+G10+I10+K10+M10</f>
        <v>4024</v>
      </c>
      <c r="P10" s="66">
        <f t="shared" si="0"/>
        <v>9164</v>
      </c>
      <c r="Q10" s="64">
        <v>92924</v>
      </c>
      <c r="R10" s="64">
        <v>110347</v>
      </c>
    </row>
    <row r="11" spans="1:18" x14ac:dyDescent="0.25">
      <c r="A11" s="196">
        <v>3</v>
      </c>
      <c r="B11" s="21" t="s">
        <v>89</v>
      </c>
      <c r="C11" s="64">
        <v>0</v>
      </c>
      <c r="D11" s="64">
        <v>0</v>
      </c>
      <c r="E11" s="64">
        <v>21</v>
      </c>
      <c r="F11" s="64">
        <v>23</v>
      </c>
      <c r="G11" s="64">
        <v>173</v>
      </c>
      <c r="H11" s="64">
        <v>877</v>
      </c>
      <c r="I11" s="64">
        <v>338</v>
      </c>
      <c r="J11" s="64">
        <v>704</v>
      </c>
      <c r="K11" s="64">
        <v>52</v>
      </c>
      <c r="L11" s="64">
        <v>138</v>
      </c>
      <c r="M11" s="64">
        <v>0</v>
      </c>
      <c r="N11" s="64">
        <v>0</v>
      </c>
      <c r="O11" s="66">
        <f t="shared" si="1"/>
        <v>584</v>
      </c>
      <c r="P11" s="66">
        <f t="shared" si="0"/>
        <v>1742</v>
      </c>
      <c r="Q11" s="64">
        <v>53190</v>
      </c>
      <c r="R11" s="64">
        <v>81175</v>
      </c>
    </row>
    <row r="12" spans="1:18" x14ac:dyDescent="0.25">
      <c r="A12" s="196">
        <v>4</v>
      </c>
      <c r="B12" s="21" t="s">
        <v>90</v>
      </c>
      <c r="C12" s="64">
        <v>0</v>
      </c>
      <c r="D12" s="64">
        <v>0</v>
      </c>
      <c r="E12" s="64">
        <v>53</v>
      </c>
      <c r="F12" s="64">
        <v>89</v>
      </c>
      <c r="G12" s="64">
        <v>312</v>
      </c>
      <c r="H12" s="64">
        <v>1542</v>
      </c>
      <c r="I12" s="64">
        <v>328</v>
      </c>
      <c r="J12" s="64">
        <v>418</v>
      </c>
      <c r="K12" s="64">
        <v>571</v>
      </c>
      <c r="L12" s="64">
        <v>387</v>
      </c>
      <c r="M12" s="64">
        <v>0</v>
      </c>
      <c r="N12" s="64">
        <v>0</v>
      </c>
      <c r="O12" s="66">
        <f t="shared" si="1"/>
        <v>1264</v>
      </c>
      <c r="P12" s="66">
        <f t="shared" si="0"/>
        <v>2436</v>
      </c>
      <c r="Q12" s="64">
        <v>86026</v>
      </c>
      <c r="R12" s="64">
        <v>77077</v>
      </c>
    </row>
    <row r="13" spans="1:18" x14ac:dyDescent="0.25">
      <c r="A13" s="196">
        <v>5</v>
      </c>
      <c r="B13" s="21" t="s">
        <v>91</v>
      </c>
      <c r="C13" s="64">
        <v>0</v>
      </c>
      <c r="D13" s="64">
        <v>0</v>
      </c>
      <c r="E13" s="64">
        <v>37</v>
      </c>
      <c r="F13" s="64">
        <v>40</v>
      </c>
      <c r="G13" s="64">
        <v>263</v>
      </c>
      <c r="H13" s="64">
        <v>2101</v>
      </c>
      <c r="I13" s="64">
        <v>394</v>
      </c>
      <c r="J13" s="64">
        <v>484</v>
      </c>
      <c r="K13" s="64">
        <v>400</v>
      </c>
      <c r="L13" s="64">
        <v>264</v>
      </c>
      <c r="M13" s="64">
        <v>19</v>
      </c>
      <c r="N13" s="64">
        <v>2</v>
      </c>
      <c r="O13" s="66">
        <f t="shared" si="1"/>
        <v>1113</v>
      </c>
      <c r="P13" s="66">
        <f t="shared" si="0"/>
        <v>2891</v>
      </c>
      <c r="Q13" s="64">
        <v>82031</v>
      </c>
      <c r="R13" s="64">
        <v>121056</v>
      </c>
    </row>
    <row r="14" spans="1:18" x14ac:dyDescent="0.25">
      <c r="A14" s="196">
        <v>6</v>
      </c>
      <c r="B14" s="21" t="s">
        <v>92</v>
      </c>
      <c r="C14" s="64">
        <v>0</v>
      </c>
      <c r="D14" s="64">
        <v>0</v>
      </c>
      <c r="E14" s="64">
        <v>19</v>
      </c>
      <c r="F14" s="64">
        <v>40</v>
      </c>
      <c r="G14" s="64">
        <v>136</v>
      </c>
      <c r="H14" s="64">
        <v>594</v>
      </c>
      <c r="I14" s="64">
        <v>745</v>
      </c>
      <c r="J14" s="64">
        <v>1164</v>
      </c>
      <c r="K14" s="64">
        <v>323</v>
      </c>
      <c r="L14" s="64">
        <v>568</v>
      </c>
      <c r="M14" s="64">
        <v>0</v>
      </c>
      <c r="N14" s="64">
        <v>0</v>
      </c>
      <c r="O14" s="66">
        <f t="shared" si="1"/>
        <v>1223</v>
      </c>
      <c r="P14" s="66">
        <f t="shared" si="0"/>
        <v>2366</v>
      </c>
      <c r="Q14" s="64">
        <v>60317</v>
      </c>
      <c r="R14" s="64">
        <v>61237</v>
      </c>
    </row>
    <row r="15" spans="1:18" x14ac:dyDescent="0.25">
      <c r="A15" s="196">
        <v>7</v>
      </c>
      <c r="B15" s="21" t="s">
        <v>93</v>
      </c>
      <c r="C15" s="64">
        <v>0</v>
      </c>
      <c r="D15" s="64">
        <v>0</v>
      </c>
      <c r="E15" s="64">
        <v>54</v>
      </c>
      <c r="F15" s="64">
        <v>99</v>
      </c>
      <c r="G15" s="64">
        <v>506</v>
      </c>
      <c r="H15" s="64">
        <v>2530</v>
      </c>
      <c r="I15" s="64">
        <v>610</v>
      </c>
      <c r="J15" s="64">
        <v>783</v>
      </c>
      <c r="K15" s="64">
        <v>509</v>
      </c>
      <c r="L15" s="64">
        <v>432</v>
      </c>
      <c r="M15" s="64">
        <v>33</v>
      </c>
      <c r="N15" s="64">
        <v>11</v>
      </c>
      <c r="O15" s="66">
        <f t="shared" si="1"/>
        <v>1712</v>
      </c>
      <c r="P15" s="66">
        <f t="shared" si="0"/>
        <v>3855</v>
      </c>
      <c r="Q15" s="64">
        <v>49766</v>
      </c>
      <c r="R15" s="64">
        <v>56786</v>
      </c>
    </row>
    <row r="16" spans="1:18" x14ac:dyDescent="0.25">
      <c r="A16" s="196">
        <v>8</v>
      </c>
      <c r="B16" s="21" t="s">
        <v>94</v>
      </c>
      <c r="C16" s="64">
        <v>0</v>
      </c>
      <c r="D16" s="64">
        <v>0</v>
      </c>
      <c r="E16" s="64">
        <v>98</v>
      </c>
      <c r="F16" s="64">
        <v>152</v>
      </c>
      <c r="G16" s="64">
        <v>757</v>
      </c>
      <c r="H16" s="64">
        <v>2339</v>
      </c>
      <c r="I16" s="64">
        <v>678</v>
      </c>
      <c r="J16" s="64">
        <v>922</v>
      </c>
      <c r="K16" s="64">
        <v>616</v>
      </c>
      <c r="L16" s="64">
        <v>410</v>
      </c>
      <c r="M16" s="64">
        <v>66</v>
      </c>
      <c r="N16" s="64">
        <v>22</v>
      </c>
      <c r="O16" s="66">
        <f t="shared" si="1"/>
        <v>2215</v>
      </c>
      <c r="P16" s="66">
        <f t="shared" si="0"/>
        <v>3845</v>
      </c>
      <c r="Q16" s="64">
        <v>51193</v>
      </c>
      <c r="R16" s="64">
        <v>68496</v>
      </c>
    </row>
    <row r="17" spans="1:18" x14ac:dyDescent="0.25">
      <c r="A17" s="196">
        <v>9</v>
      </c>
      <c r="B17" s="21" t="s">
        <v>95</v>
      </c>
      <c r="C17" s="64">
        <v>16</v>
      </c>
      <c r="D17" s="64">
        <v>1650</v>
      </c>
      <c r="E17" s="64">
        <v>192</v>
      </c>
      <c r="F17" s="64">
        <v>389</v>
      </c>
      <c r="G17" s="64">
        <v>1608</v>
      </c>
      <c r="H17" s="64">
        <v>12503</v>
      </c>
      <c r="I17" s="64">
        <v>1667</v>
      </c>
      <c r="J17" s="64">
        <v>2073</v>
      </c>
      <c r="K17" s="64">
        <v>2026</v>
      </c>
      <c r="L17" s="64">
        <v>1641</v>
      </c>
      <c r="M17" s="64">
        <v>195</v>
      </c>
      <c r="N17" s="64">
        <v>71</v>
      </c>
      <c r="O17" s="66">
        <f t="shared" si="1"/>
        <v>5704</v>
      </c>
      <c r="P17" s="66">
        <f t="shared" si="0"/>
        <v>18327</v>
      </c>
      <c r="Q17" s="64">
        <v>160309</v>
      </c>
      <c r="R17" s="64">
        <v>175552</v>
      </c>
    </row>
    <row r="18" spans="1:18" x14ac:dyDescent="0.25">
      <c r="A18" s="196">
        <v>10</v>
      </c>
      <c r="B18" s="21" t="s">
        <v>96</v>
      </c>
      <c r="C18" s="64">
        <v>0</v>
      </c>
      <c r="D18" s="64">
        <v>0</v>
      </c>
      <c r="E18" s="64">
        <v>157</v>
      </c>
      <c r="F18" s="64">
        <v>267</v>
      </c>
      <c r="G18" s="64">
        <v>650</v>
      </c>
      <c r="H18" s="64">
        <v>4953</v>
      </c>
      <c r="I18" s="64">
        <v>2588</v>
      </c>
      <c r="J18" s="64">
        <v>8275</v>
      </c>
      <c r="K18" s="64">
        <v>1116</v>
      </c>
      <c r="L18" s="64">
        <v>970</v>
      </c>
      <c r="M18" s="64">
        <v>1</v>
      </c>
      <c r="N18" s="64">
        <v>0</v>
      </c>
      <c r="O18" s="66">
        <f t="shared" si="1"/>
        <v>4512</v>
      </c>
      <c r="P18" s="66">
        <f t="shared" si="0"/>
        <v>14465</v>
      </c>
      <c r="Q18" s="64">
        <v>83707</v>
      </c>
      <c r="R18" s="64">
        <v>131320</v>
      </c>
    </row>
    <row r="19" spans="1:18" x14ac:dyDescent="0.25">
      <c r="A19" s="196">
        <v>11</v>
      </c>
      <c r="B19" s="21" t="s">
        <v>97</v>
      </c>
      <c r="C19" s="64">
        <v>0</v>
      </c>
      <c r="D19" s="64">
        <v>0</v>
      </c>
      <c r="E19" s="64">
        <v>47</v>
      </c>
      <c r="F19" s="64">
        <v>84</v>
      </c>
      <c r="G19" s="64">
        <v>290</v>
      </c>
      <c r="H19" s="64">
        <v>1282</v>
      </c>
      <c r="I19" s="64">
        <v>289</v>
      </c>
      <c r="J19" s="64">
        <v>353</v>
      </c>
      <c r="K19" s="64">
        <v>1518</v>
      </c>
      <c r="L19" s="64">
        <v>846</v>
      </c>
      <c r="M19" s="64">
        <v>108</v>
      </c>
      <c r="N19" s="64">
        <v>53</v>
      </c>
      <c r="O19" s="66">
        <f t="shared" si="1"/>
        <v>2252</v>
      </c>
      <c r="P19" s="66">
        <f t="shared" si="0"/>
        <v>2618</v>
      </c>
      <c r="Q19" s="64">
        <v>131328</v>
      </c>
      <c r="R19" s="64">
        <v>161207</v>
      </c>
    </row>
    <row r="20" spans="1:18" x14ac:dyDescent="0.25">
      <c r="A20" s="196">
        <v>12</v>
      </c>
      <c r="B20" s="21" t="s">
        <v>98</v>
      </c>
      <c r="C20" s="64">
        <v>0</v>
      </c>
      <c r="D20" s="64">
        <v>0</v>
      </c>
      <c r="E20" s="64">
        <v>96</v>
      </c>
      <c r="F20" s="64">
        <v>144</v>
      </c>
      <c r="G20" s="64">
        <v>633</v>
      </c>
      <c r="H20" s="64">
        <v>3179</v>
      </c>
      <c r="I20" s="64">
        <v>1110</v>
      </c>
      <c r="J20" s="64">
        <v>1807</v>
      </c>
      <c r="K20" s="64">
        <v>385</v>
      </c>
      <c r="L20" s="64">
        <v>519</v>
      </c>
      <c r="M20" s="64">
        <v>1</v>
      </c>
      <c r="N20" s="64">
        <v>4</v>
      </c>
      <c r="O20" s="66">
        <f t="shared" si="1"/>
        <v>2225</v>
      </c>
      <c r="P20" s="66">
        <f t="shared" si="0"/>
        <v>5653</v>
      </c>
      <c r="Q20" s="64">
        <v>128815</v>
      </c>
      <c r="R20" s="64">
        <v>124458</v>
      </c>
    </row>
    <row r="21" spans="1:18" x14ac:dyDescent="0.25">
      <c r="A21" s="196">
        <v>13</v>
      </c>
      <c r="B21" s="21" t="s">
        <v>99</v>
      </c>
      <c r="C21" s="64">
        <v>0</v>
      </c>
      <c r="D21" s="64">
        <v>0</v>
      </c>
      <c r="E21" s="64">
        <v>117</v>
      </c>
      <c r="F21" s="64">
        <v>149</v>
      </c>
      <c r="G21" s="64">
        <v>611</v>
      </c>
      <c r="H21" s="64">
        <v>1988</v>
      </c>
      <c r="I21" s="64">
        <v>1743</v>
      </c>
      <c r="J21" s="64">
        <v>2785</v>
      </c>
      <c r="K21" s="64">
        <v>505</v>
      </c>
      <c r="L21" s="64">
        <v>523</v>
      </c>
      <c r="M21" s="64">
        <v>0</v>
      </c>
      <c r="N21" s="64">
        <v>0</v>
      </c>
      <c r="O21" s="66">
        <f t="shared" si="1"/>
        <v>2976</v>
      </c>
      <c r="P21" s="66">
        <f t="shared" si="0"/>
        <v>5445</v>
      </c>
      <c r="Q21" s="64">
        <v>111810</v>
      </c>
      <c r="R21" s="64">
        <v>157129</v>
      </c>
    </row>
    <row r="22" spans="1:18" x14ac:dyDescent="0.25">
      <c r="A22" s="196">
        <v>14</v>
      </c>
      <c r="B22" s="21" t="s">
        <v>100</v>
      </c>
      <c r="C22" s="64">
        <v>0</v>
      </c>
      <c r="D22" s="64">
        <v>0</v>
      </c>
      <c r="E22" s="64">
        <v>54</v>
      </c>
      <c r="F22" s="64">
        <v>84</v>
      </c>
      <c r="G22" s="64">
        <v>400</v>
      </c>
      <c r="H22" s="64">
        <v>1936</v>
      </c>
      <c r="I22" s="64">
        <v>596</v>
      </c>
      <c r="J22" s="64">
        <v>765</v>
      </c>
      <c r="K22" s="64">
        <v>746</v>
      </c>
      <c r="L22" s="64">
        <v>291</v>
      </c>
      <c r="M22" s="64">
        <v>38</v>
      </c>
      <c r="N22" s="64">
        <v>92</v>
      </c>
      <c r="O22" s="66">
        <f t="shared" si="1"/>
        <v>1834</v>
      </c>
      <c r="P22" s="66">
        <f t="shared" si="0"/>
        <v>3168</v>
      </c>
      <c r="Q22" s="64">
        <v>101478</v>
      </c>
      <c r="R22" s="64">
        <v>79756</v>
      </c>
    </row>
    <row r="23" spans="1:18" x14ac:dyDescent="0.25">
      <c r="A23" s="196">
        <v>15</v>
      </c>
      <c r="B23" s="21" t="s">
        <v>101</v>
      </c>
      <c r="C23" s="64">
        <v>0</v>
      </c>
      <c r="D23" s="64">
        <v>0</v>
      </c>
      <c r="E23" s="64">
        <v>27</v>
      </c>
      <c r="F23" s="64">
        <v>60</v>
      </c>
      <c r="G23" s="64">
        <v>31</v>
      </c>
      <c r="H23" s="64">
        <v>173</v>
      </c>
      <c r="I23" s="64">
        <v>94</v>
      </c>
      <c r="J23" s="64">
        <v>131</v>
      </c>
      <c r="K23" s="64">
        <v>75</v>
      </c>
      <c r="L23" s="64">
        <v>53</v>
      </c>
      <c r="M23" s="64">
        <v>0</v>
      </c>
      <c r="N23" s="64">
        <v>0</v>
      </c>
      <c r="O23" s="66">
        <f t="shared" si="1"/>
        <v>227</v>
      </c>
      <c r="P23" s="66">
        <f t="shared" si="0"/>
        <v>417</v>
      </c>
      <c r="Q23" s="64">
        <v>32062</v>
      </c>
      <c r="R23" s="64">
        <v>43193</v>
      </c>
    </row>
    <row r="24" spans="1:18" x14ac:dyDescent="0.25">
      <c r="A24" s="196">
        <v>16</v>
      </c>
      <c r="B24" s="21" t="s">
        <v>102</v>
      </c>
      <c r="C24" s="64">
        <v>0</v>
      </c>
      <c r="D24" s="64">
        <v>0</v>
      </c>
      <c r="E24" s="64">
        <v>35</v>
      </c>
      <c r="F24" s="64">
        <v>55</v>
      </c>
      <c r="G24" s="64">
        <v>94</v>
      </c>
      <c r="H24" s="64">
        <v>421</v>
      </c>
      <c r="I24" s="64">
        <v>253</v>
      </c>
      <c r="J24" s="64">
        <v>341</v>
      </c>
      <c r="K24" s="64">
        <v>49</v>
      </c>
      <c r="L24" s="64">
        <v>57</v>
      </c>
      <c r="M24" s="64">
        <v>0</v>
      </c>
      <c r="N24" s="64">
        <v>0</v>
      </c>
      <c r="O24" s="66">
        <f t="shared" si="1"/>
        <v>431</v>
      </c>
      <c r="P24" s="66">
        <f t="shared" si="0"/>
        <v>874</v>
      </c>
      <c r="Q24" s="64">
        <v>23682</v>
      </c>
      <c r="R24" s="64">
        <v>22830</v>
      </c>
    </row>
    <row r="25" spans="1:18" x14ac:dyDescent="0.25">
      <c r="A25" s="196">
        <v>17</v>
      </c>
      <c r="B25" s="21" t="s">
        <v>103</v>
      </c>
      <c r="C25" s="64">
        <v>0</v>
      </c>
      <c r="D25" s="64">
        <v>0</v>
      </c>
      <c r="E25" s="64">
        <v>70</v>
      </c>
      <c r="F25" s="64">
        <v>99</v>
      </c>
      <c r="G25" s="64">
        <v>599</v>
      </c>
      <c r="H25" s="64">
        <v>1293</v>
      </c>
      <c r="I25" s="64">
        <v>979</v>
      </c>
      <c r="J25" s="64">
        <v>1373</v>
      </c>
      <c r="K25" s="64">
        <v>927</v>
      </c>
      <c r="L25" s="64">
        <v>1398</v>
      </c>
      <c r="M25" s="64">
        <v>2</v>
      </c>
      <c r="N25" s="64">
        <v>150</v>
      </c>
      <c r="O25" s="66">
        <f t="shared" si="1"/>
        <v>2577</v>
      </c>
      <c r="P25" s="66">
        <f t="shared" si="0"/>
        <v>4313</v>
      </c>
      <c r="Q25" s="64">
        <v>54762</v>
      </c>
      <c r="R25" s="64">
        <v>52982</v>
      </c>
    </row>
    <row r="26" spans="1:18" x14ac:dyDescent="0.25">
      <c r="A26" s="196">
        <v>18</v>
      </c>
      <c r="B26" s="21" t="s">
        <v>104</v>
      </c>
      <c r="C26" s="64">
        <v>0</v>
      </c>
      <c r="D26" s="64">
        <v>0</v>
      </c>
      <c r="E26" s="64">
        <v>43</v>
      </c>
      <c r="F26" s="64">
        <v>64</v>
      </c>
      <c r="G26" s="64">
        <v>304</v>
      </c>
      <c r="H26" s="64">
        <v>1756</v>
      </c>
      <c r="I26" s="64">
        <v>215</v>
      </c>
      <c r="J26" s="64">
        <v>291</v>
      </c>
      <c r="K26" s="64">
        <v>512</v>
      </c>
      <c r="L26" s="64">
        <v>460</v>
      </c>
      <c r="M26" s="64">
        <v>0</v>
      </c>
      <c r="N26" s="64">
        <v>0</v>
      </c>
      <c r="O26" s="66">
        <f t="shared" si="1"/>
        <v>1074</v>
      </c>
      <c r="P26" s="66">
        <f t="shared" si="0"/>
        <v>2571</v>
      </c>
      <c r="Q26" s="64">
        <v>61984</v>
      </c>
      <c r="R26" s="64">
        <v>50595</v>
      </c>
    </row>
    <row r="27" spans="1:18" x14ac:dyDescent="0.25">
      <c r="A27" s="196">
        <v>19</v>
      </c>
      <c r="B27" s="21" t="s">
        <v>105</v>
      </c>
      <c r="C27" s="64">
        <v>0</v>
      </c>
      <c r="D27" s="64">
        <v>0</v>
      </c>
      <c r="E27" s="64">
        <v>219</v>
      </c>
      <c r="F27" s="64">
        <v>441</v>
      </c>
      <c r="G27" s="64">
        <v>1817</v>
      </c>
      <c r="H27" s="64">
        <v>7169</v>
      </c>
      <c r="I27" s="64">
        <v>5526</v>
      </c>
      <c r="J27" s="64">
        <v>7525</v>
      </c>
      <c r="K27" s="64">
        <v>1736</v>
      </c>
      <c r="L27" s="64">
        <v>1369</v>
      </c>
      <c r="M27" s="64">
        <v>138</v>
      </c>
      <c r="N27" s="64">
        <v>59</v>
      </c>
      <c r="O27" s="66">
        <f t="shared" si="1"/>
        <v>9436</v>
      </c>
      <c r="P27" s="66">
        <f t="shared" si="0"/>
        <v>16563</v>
      </c>
      <c r="Q27" s="64">
        <v>150516</v>
      </c>
      <c r="R27" s="64">
        <v>291006</v>
      </c>
    </row>
    <row r="28" spans="1:18" x14ac:dyDescent="0.25">
      <c r="A28" s="196">
        <v>20</v>
      </c>
      <c r="B28" s="21" t="s">
        <v>106</v>
      </c>
      <c r="C28" s="64">
        <v>0</v>
      </c>
      <c r="D28" s="64">
        <v>0</v>
      </c>
      <c r="E28" s="64">
        <v>133</v>
      </c>
      <c r="F28" s="64">
        <v>201</v>
      </c>
      <c r="G28" s="64">
        <v>1048</v>
      </c>
      <c r="H28" s="64">
        <v>4055</v>
      </c>
      <c r="I28" s="64">
        <v>2700</v>
      </c>
      <c r="J28" s="64">
        <v>3624</v>
      </c>
      <c r="K28" s="64">
        <v>1295</v>
      </c>
      <c r="L28" s="64">
        <v>1257</v>
      </c>
      <c r="M28" s="64">
        <v>275</v>
      </c>
      <c r="N28" s="64">
        <v>100</v>
      </c>
      <c r="O28" s="66">
        <f t="shared" si="1"/>
        <v>5451</v>
      </c>
      <c r="P28" s="66">
        <f t="shared" si="0"/>
        <v>9237</v>
      </c>
      <c r="Q28" s="64">
        <v>157554</v>
      </c>
      <c r="R28" s="64">
        <v>255897</v>
      </c>
    </row>
    <row r="29" spans="1:18" x14ac:dyDescent="0.25">
      <c r="A29" s="196">
        <v>21</v>
      </c>
      <c r="B29" s="21" t="s">
        <v>107</v>
      </c>
      <c r="C29" s="64">
        <v>10</v>
      </c>
      <c r="D29" s="64">
        <v>1533</v>
      </c>
      <c r="E29" s="64">
        <v>1777</v>
      </c>
      <c r="F29" s="64">
        <v>3649</v>
      </c>
      <c r="G29" s="64">
        <v>6742</v>
      </c>
      <c r="H29" s="64">
        <v>67865</v>
      </c>
      <c r="I29" s="64">
        <v>10703</v>
      </c>
      <c r="J29" s="64">
        <v>27637</v>
      </c>
      <c r="K29" s="64">
        <v>6362</v>
      </c>
      <c r="L29" s="64">
        <v>5942</v>
      </c>
      <c r="M29" s="64">
        <v>629</v>
      </c>
      <c r="N29" s="64">
        <v>2295</v>
      </c>
      <c r="O29" s="66">
        <f t="shared" si="1"/>
        <v>26223</v>
      </c>
      <c r="P29" s="66">
        <f t="shared" si="0"/>
        <v>108921</v>
      </c>
      <c r="Q29" s="64">
        <v>309637</v>
      </c>
      <c r="R29" s="64">
        <v>431967</v>
      </c>
    </row>
    <row r="30" spans="1:18" x14ac:dyDescent="0.25">
      <c r="A30" s="196">
        <v>22</v>
      </c>
      <c r="B30" s="21" t="s">
        <v>108</v>
      </c>
      <c r="C30" s="64">
        <v>0</v>
      </c>
      <c r="D30" s="64">
        <v>0</v>
      </c>
      <c r="E30" s="64">
        <v>11</v>
      </c>
      <c r="F30" s="64">
        <v>12</v>
      </c>
      <c r="G30" s="64">
        <v>94</v>
      </c>
      <c r="H30" s="64">
        <v>455</v>
      </c>
      <c r="I30" s="64">
        <v>140</v>
      </c>
      <c r="J30" s="64">
        <v>201</v>
      </c>
      <c r="K30" s="64">
        <v>36</v>
      </c>
      <c r="L30" s="64">
        <v>5</v>
      </c>
      <c r="M30" s="64">
        <v>0</v>
      </c>
      <c r="N30" s="64">
        <v>0</v>
      </c>
      <c r="O30" s="66">
        <f t="shared" si="1"/>
        <v>281</v>
      </c>
      <c r="P30" s="66">
        <f t="shared" si="0"/>
        <v>673</v>
      </c>
      <c r="Q30" s="64">
        <v>17529</v>
      </c>
      <c r="R30" s="64">
        <v>37740</v>
      </c>
    </row>
    <row r="31" spans="1:18" x14ac:dyDescent="0.25">
      <c r="A31" s="196">
        <v>23</v>
      </c>
      <c r="B31" s="21" t="s">
        <v>109</v>
      </c>
      <c r="C31" s="64">
        <v>0</v>
      </c>
      <c r="D31" s="64">
        <v>0</v>
      </c>
      <c r="E31" s="64">
        <v>31</v>
      </c>
      <c r="F31" s="64">
        <v>41</v>
      </c>
      <c r="G31" s="64">
        <v>332</v>
      </c>
      <c r="H31" s="64">
        <v>1172</v>
      </c>
      <c r="I31" s="64">
        <v>320</v>
      </c>
      <c r="J31" s="64">
        <v>424</v>
      </c>
      <c r="K31" s="64">
        <v>263</v>
      </c>
      <c r="L31" s="64">
        <v>252</v>
      </c>
      <c r="M31" s="64">
        <v>0</v>
      </c>
      <c r="N31" s="64">
        <v>0</v>
      </c>
      <c r="O31" s="66">
        <f t="shared" si="1"/>
        <v>946</v>
      </c>
      <c r="P31" s="66">
        <f t="shared" si="0"/>
        <v>1889</v>
      </c>
      <c r="Q31" s="64">
        <v>79194</v>
      </c>
      <c r="R31" s="64">
        <v>61299</v>
      </c>
    </row>
    <row r="32" spans="1:18" x14ac:dyDescent="0.25">
      <c r="A32" s="196">
        <v>24</v>
      </c>
      <c r="B32" s="21" t="s">
        <v>110</v>
      </c>
      <c r="C32" s="64">
        <v>0</v>
      </c>
      <c r="D32" s="64">
        <v>0</v>
      </c>
      <c r="E32" s="64">
        <v>68</v>
      </c>
      <c r="F32" s="64">
        <v>112</v>
      </c>
      <c r="G32" s="64">
        <v>283</v>
      </c>
      <c r="H32" s="64">
        <v>1578</v>
      </c>
      <c r="I32" s="64">
        <v>452</v>
      </c>
      <c r="J32" s="64">
        <v>576</v>
      </c>
      <c r="K32" s="64">
        <v>362</v>
      </c>
      <c r="L32" s="64">
        <v>250</v>
      </c>
      <c r="M32" s="64">
        <v>26</v>
      </c>
      <c r="N32" s="64">
        <v>12</v>
      </c>
      <c r="O32" s="66">
        <f t="shared" si="1"/>
        <v>1191</v>
      </c>
      <c r="P32" s="66">
        <f t="shared" si="0"/>
        <v>2528</v>
      </c>
      <c r="Q32" s="64">
        <v>148663</v>
      </c>
      <c r="R32" s="64">
        <v>128595</v>
      </c>
    </row>
    <row r="33" spans="1:18" x14ac:dyDescent="0.25">
      <c r="A33" s="196">
        <v>25</v>
      </c>
      <c r="B33" s="21" t="s">
        <v>111</v>
      </c>
      <c r="C33" s="64">
        <v>0</v>
      </c>
      <c r="D33" s="64">
        <v>0</v>
      </c>
      <c r="E33" s="64">
        <v>289</v>
      </c>
      <c r="F33" s="64">
        <v>399</v>
      </c>
      <c r="G33" s="64">
        <v>1150</v>
      </c>
      <c r="H33" s="64">
        <v>2316</v>
      </c>
      <c r="I33" s="64">
        <v>3029</v>
      </c>
      <c r="J33" s="64">
        <v>4269</v>
      </c>
      <c r="K33" s="64">
        <v>531</v>
      </c>
      <c r="L33" s="64">
        <v>921</v>
      </c>
      <c r="M33" s="64">
        <v>2</v>
      </c>
      <c r="N33" s="64">
        <v>8</v>
      </c>
      <c r="O33" s="66">
        <f t="shared" si="1"/>
        <v>5001</v>
      </c>
      <c r="P33" s="66">
        <f t="shared" si="0"/>
        <v>7913</v>
      </c>
      <c r="Q33" s="64">
        <v>158939</v>
      </c>
      <c r="R33" s="64">
        <v>167498</v>
      </c>
    </row>
    <row r="34" spans="1:18" x14ac:dyDescent="0.25">
      <c r="A34" s="196">
        <v>26</v>
      </c>
      <c r="B34" s="21" t="s">
        <v>112</v>
      </c>
      <c r="C34" s="64">
        <v>2</v>
      </c>
      <c r="D34" s="64">
        <v>69</v>
      </c>
      <c r="E34" s="64">
        <v>405</v>
      </c>
      <c r="F34" s="64">
        <v>627</v>
      </c>
      <c r="G34" s="64">
        <v>1628</v>
      </c>
      <c r="H34" s="64">
        <v>14915</v>
      </c>
      <c r="I34" s="64">
        <v>2916</v>
      </c>
      <c r="J34" s="64">
        <v>13570</v>
      </c>
      <c r="K34" s="64">
        <v>2382</v>
      </c>
      <c r="L34" s="64">
        <v>3008</v>
      </c>
      <c r="M34" s="64">
        <v>150</v>
      </c>
      <c r="N34" s="64">
        <v>72</v>
      </c>
      <c r="O34" s="66">
        <f t="shared" si="1"/>
        <v>7483</v>
      </c>
      <c r="P34" s="66">
        <f t="shared" si="0"/>
        <v>32261</v>
      </c>
      <c r="Q34" s="64">
        <v>73694</v>
      </c>
      <c r="R34" s="64">
        <v>149728</v>
      </c>
    </row>
    <row r="35" spans="1:18" x14ac:dyDescent="0.25">
      <c r="A35" s="196">
        <v>27</v>
      </c>
      <c r="B35" s="21" t="s">
        <v>113</v>
      </c>
      <c r="C35" s="64">
        <v>0</v>
      </c>
      <c r="D35" s="64">
        <v>0</v>
      </c>
      <c r="E35" s="64">
        <v>46</v>
      </c>
      <c r="F35" s="64">
        <v>71</v>
      </c>
      <c r="G35" s="64">
        <v>79</v>
      </c>
      <c r="H35" s="64">
        <v>636</v>
      </c>
      <c r="I35" s="64">
        <v>136</v>
      </c>
      <c r="J35" s="64">
        <v>502</v>
      </c>
      <c r="K35" s="64">
        <v>81</v>
      </c>
      <c r="L35" s="64">
        <v>46</v>
      </c>
      <c r="M35" s="64">
        <v>0</v>
      </c>
      <c r="N35" s="64">
        <v>0</v>
      </c>
      <c r="O35" s="66">
        <f t="shared" si="1"/>
        <v>342</v>
      </c>
      <c r="P35" s="66">
        <f t="shared" si="0"/>
        <v>1255</v>
      </c>
      <c r="Q35" s="64">
        <v>48120</v>
      </c>
      <c r="R35" s="64">
        <v>42720</v>
      </c>
    </row>
    <row r="36" spans="1:18" x14ac:dyDescent="0.25">
      <c r="A36" s="196">
        <v>28</v>
      </c>
      <c r="B36" s="21" t="s">
        <v>114</v>
      </c>
      <c r="C36" s="64">
        <v>4</v>
      </c>
      <c r="D36" s="64">
        <v>960</v>
      </c>
      <c r="E36" s="64">
        <v>100</v>
      </c>
      <c r="F36" s="64">
        <v>264</v>
      </c>
      <c r="G36" s="64">
        <v>673</v>
      </c>
      <c r="H36" s="64">
        <v>5760</v>
      </c>
      <c r="I36" s="64">
        <v>269</v>
      </c>
      <c r="J36" s="64">
        <v>368</v>
      </c>
      <c r="K36" s="64">
        <v>327</v>
      </c>
      <c r="L36" s="64">
        <v>409</v>
      </c>
      <c r="M36" s="64">
        <v>9</v>
      </c>
      <c r="N36" s="64">
        <v>2</v>
      </c>
      <c r="O36" s="66">
        <f t="shared" si="1"/>
        <v>1382</v>
      </c>
      <c r="P36" s="66">
        <f t="shared" si="0"/>
        <v>7763</v>
      </c>
      <c r="Q36" s="64">
        <v>57200</v>
      </c>
      <c r="R36" s="64">
        <v>71058</v>
      </c>
    </row>
    <row r="37" spans="1:18" x14ac:dyDescent="0.25">
      <c r="A37" s="196">
        <v>29</v>
      </c>
      <c r="B37" s="21" t="s">
        <v>115</v>
      </c>
      <c r="C37" s="64">
        <v>0</v>
      </c>
      <c r="D37" s="64">
        <v>0</v>
      </c>
      <c r="E37" s="64">
        <v>380</v>
      </c>
      <c r="F37" s="64">
        <v>809</v>
      </c>
      <c r="G37" s="64">
        <v>1795</v>
      </c>
      <c r="H37" s="64">
        <v>16197</v>
      </c>
      <c r="I37" s="64">
        <v>1782</v>
      </c>
      <c r="J37" s="64">
        <v>2183</v>
      </c>
      <c r="K37" s="64">
        <v>3325</v>
      </c>
      <c r="L37" s="64">
        <v>2399</v>
      </c>
      <c r="M37" s="64">
        <v>158</v>
      </c>
      <c r="N37" s="64">
        <v>185</v>
      </c>
      <c r="O37" s="66">
        <f t="shared" si="1"/>
        <v>7440</v>
      </c>
      <c r="P37" s="66">
        <f t="shared" si="0"/>
        <v>21773</v>
      </c>
      <c r="Q37" s="64">
        <v>125747</v>
      </c>
      <c r="R37" s="64">
        <v>207870</v>
      </c>
    </row>
    <row r="38" spans="1:18" x14ac:dyDescent="0.25">
      <c r="A38" s="196">
        <v>30</v>
      </c>
      <c r="B38" s="21" t="s">
        <v>116</v>
      </c>
      <c r="C38" s="64">
        <v>0</v>
      </c>
      <c r="D38" s="64">
        <v>0</v>
      </c>
      <c r="E38" s="64">
        <v>87</v>
      </c>
      <c r="F38" s="64">
        <v>131</v>
      </c>
      <c r="G38" s="64">
        <v>425</v>
      </c>
      <c r="H38" s="64">
        <v>2042</v>
      </c>
      <c r="I38" s="64">
        <v>353</v>
      </c>
      <c r="J38" s="64">
        <v>2464</v>
      </c>
      <c r="K38" s="64">
        <v>272</v>
      </c>
      <c r="L38" s="64">
        <v>251</v>
      </c>
      <c r="M38" s="64">
        <v>245</v>
      </c>
      <c r="N38" s="64">
        <v>70</v>
      </c>
      <c r="O38" s="66">
        <f t="shared" si="1"/>
        <v>1382</v>
      </c>
      <c r="P38" s="66">
        <f t="shared" si="0"/>
        <v>4958</v>
      </c>
      <c r="Q38" s="64">
        <v>99518</v>
      </c>
      <c r="R38" s="64">
        <v>91217</v>
      </c>
    </row>
    <row r="39" spans="1:18" x14ac:dyDescent="0.25">
      <c r="A39" s="196">
        <v>31</v>
      </c>
      <c r="B39" s="21" t="s">
        <v>117</v>
      </c>
      <c r="C39" s="64">
        <v>0</v>
      </c>
      <c r="D39" s="64">
        <v>0</v>
      </c>
      <c r="E39" s="64">
        <v>42</v>
      </c>
      <c r="F39" s="64">
        <v>80</v>
      </c>
      <c r="G39" s="64">
        <v>312</v>
      </c>
      <c r="H39" s="64">
        <v>1702</v>
      </c>
      <c r="I39" s="64">
        <v>472</v>
      </c>
      <c r="J39" s="64">
        <v>663</v>
      </c>
      <c r="K39" s="64">
        <v>529</v>
      </c>
      <c r="L39" s="64">
        <v>541</v>
      </c>
      <c r="M39" s="64">
        <v>0</v>
      </c>
      <c r="N39" s="64">
        <v>0</v>
      </c>
      <c r="O39" s="66">
        <f t="shared" si="1"/>
        <v>1355</v>
      </c>
      <c r="P39" s="66">
        <f t="shared" si="0"/>
        <v>2986</v>
      </c>
      <c r="Q39" s="64">
        <v>57235</v>
      </c>
      <c r="R39" s="64">
        <v>61127</v>
      </c>
    </row>
    <row r="40" spans="1:18" x14ac:dyDescent="0.25">
      <c r="A40" s="196">
        <v>32</v>
      </c>
      <c r="B40" s="21" t="s">
        <v>118</v>
      </c>
      <c r="C40" s="64">
        <v>0</v>
      </c>
      <c r="D40" s="64">
        <v>0</v>
      </c>
      <c r="E40" s="64">
        <v>87</v>
      </c>
      <c r="F40" s="64">
        <v>112</v>
      </c>
      <c r="G40" s="64">
        <v>1045</v>
      </c>
      <c r="H40" s="64">
        <v>3401</v>
      </c>
      <c r="I40" s="64">
        <v>1053</v>
      </c>
      <c r="J40" s="64">
        <v>1803</v>
      </c>
      <c r="K40" s="64">
        <v>1183</v>
      </c>
      <c r="L40" s="64">
        <v>1082</v>
      </c>
      <c r="M40" s="64">
        <v>344</v>
      </c>
      <c r="N40" s="64">
        <v>157</v>
      </c>
      <c r="O40" s="66">
        <f t="shared" si="1"/>
        <v>3712</v>
      </c>
      <c r="P40" s="66">
        <f t="shared" si="0"/>
        <v>6555</v>
      </c>
      <c r="Q40" s="64">
        <v>59705</v>
      </c>
      <c r="R40" s="64">
        <v>93945</v>
      </c>
    </row>
    <row r="41" spans="1:18" x14ac:dyDescent="0.25">
      <c r="A41" s="196">
        <v>33</v>
      </c>
      <c r="B41" s="21" t="s">
        <v>119</v>
      </c>
      <c r="C41" s="64">
        <v>0</v>
      </c>
      <c r="D41" s="64">
        <v>0</v>
      </c>
      <c r="E41" s="64">
        <v>8</v>
      </c>
      <c r="F41" s="64">
        <v>11</v>
      </c>
      <c r="G41" s="64">
        <v>39</v>
      </c>
      <c r="H41" s="64">
        <v>299</v>
      </c>
      <c r="I41" s="64">
        <v>49</v>
      </c>
      <c r="J41" s="64">
        <v>660</v>
      </c>
      <c r="K41" s="64">
        <v>35</v>
      </c>
      <c r="L41" s="64">
        <v>30</v>
      </c>
      <c r="M41" s="64">
        <v>0</v>
      </c>
      <c r="N41" s="64">
        <v>0</v>
      </c>
      <c r="O41" s="66">
        <f t="shared" si="1"/>
        <v>131</v>
      </c>
      <c r="P41" s="66">
        <f t="shared" si="0"/>
        <v>1000</v>
      </c>
      <c r="Q41" s="64">
        <v>23432</v>
      </c>
      <c r="R41" s="64">
        <v>30540</v>
      </c>
    </row>
    <row r="42" spans="1:18" x14ac:dyDescent="0.25">
      <c r="A42" s="196">
        <v>34</v>
      </c>
      <c r="B42" s="21" t="s">
        <v>120</v>
      </c>
      <c r="C42" s="64">
        <v>0</v>
      </c>
      <c r="D42" s="64">
        <v>0</v>
      </c>
      <c r="E42" s="64">
        <v>13</v>
      </c>
      <c r="F42" s="64">
        <v>14</v>
      </c>
      <c r="G42" s="64">
        <v>275</v>
      </c>
      <c r="H42" s="64">
        <v>961</v>
      </c>
      <c r="I42" s="64">
        <v>145</v>
      </c>
      <c r="J42" s="64">
        <v>178</v>
      </c>
      <c r="K42" s="64">
        <v>194</v>
      </c>
      <c r="L42" s="64">
        <v>226</v>
      </c>
      <c r="M42" s="64">
        <v>1</v>
      </c>
      <c r="N42" s="64">
        <v>0</v>
      </c>
      <c r="O42" s="66">
        <f t="shared" si="1"/>
        <v>628</v>
      </c>
      <c r="P42" s="66">
        <f t="shared" si="0"/>
        <v>1379</v>
      </c>
      <c r="Q42" s="64">
        <v>61864</v>
      </c>
      <c r="R42" s="64">
        <v>52577</v>
      </c>
    </row>
    <row r="43" spans="1:18" x14ac:dyDescent="0.25">
      <c r="A43" s="196">
        <v>35</v>
      </c>
      <c r="B43" s="21" t="s">
        <v>121</v>
      </c>
      <c r="C43" s="64">
        <v>0</v>
      </c>
      <c r="D43" s="64">
        <v>0</v>
      </c>
      <c r="E43" s="64">
        <v>47</v>
      </c>
      <c r="F43" s="64">
        <v>55</v>
      </c>
      <c r="G43" s="64">
        <v>820</v>
      </c>
      <c r="H43" s="64">
        <v>2372</v>
      </c>
      <c r="I43" s="64">
        <v>613</v>
      </c>
      <c r="J43" s="64">
        <v>903</v>
      </c>
      <c r="K43" s="64">
        <v>721</v>
      </c>
      <c r="L43" s="64">
        <v>550</v>
      </c>
      <c r="M43" s="64">
        <v>1</v>
      </c>
      <c r="N43" s="64">
        <v>35</v>
      </c>
      <c r="O43" s="66">
        <f t="shared" si="1"/>
        <v>2202</v>
      </c>
      <c r="P43" s="66">
        <f t="shared" si="0"/>
        <v>3915</v>
      </c>
      <c r="Q43" s="64">
        <v>39099</v>
      </c>
      <c r="R43" s="64">
        <v>30363</v>
      </c>
    </row>
    <row r="44" spans="1:18" x14ac:dyDescent="0.25">
      <c r="A44" s="196">
        <v>36</v>
      </c>
      <c r="B44" s="21" t="s">
        <v>122</v>
      </c>
      <c r="C44" s="64">
        <v>0</v>
      </c>
      <c r="D44" s="64">
        <v>0</v>
      </c>
      <c r="E44" s="64">
        <v>6</v>
      </c>
      <c r="F44" s="64">
        <v>10</v>
      </c>
      <c r="G44" s="64">
        <v>70</v>
      </c>
      <c r="H44" s="64">
        <v>273</v>
      </c>
      <c r="I44" s="64">
        <v>74</v>
      </c>
      <c r="J44" s="64">
        <v>111</v>
      </c>
      <c r="K44" s="64">
        <v>498</v>
      </c>
      <c r="L44" s="64">
        <v>269</v>
      </c>
      <c r="M44" s="64">
        <v>0</v>
      </c>
      <c r="N44" s="64">
        <v>0</v>
      </c>
      <c r="O44" s="66">
        <f t="shared" si="1"/>
        <v>648</v>
      </c>
      <c r="P44" s="66">
        <f t="shared" si="0"/>
        <v>663</v>
      </c>
      <c r="Q44" s="64">
        <v>23474</v>
      </c>
      <c r="R44" s="64">
        <v>16593</v>
      </c>
    </row>
    <row r="45" spans="1:18" x14ac:dyDescent="0.25">
      <c r="A45" s="196">
        <v>37</v>
      </c>
      <c r="B45" s="21" t="s">
        <v>123</v>
      </c>
      <c r="C45" s="64">
        <v>0</v>
      </c>
      <c r="D45" s="64">
        <v>0</v>
      </c>
      <c r="E45" s="64">
        <v>49</v>
      </c>
      <c r="F45" s="64">
        <v>46</v>
      </c>
      <c r="G45" s="64">
        <v>365</v>
      </c>
      <c r="H45" s="64">
        <v>1224</v>
      </c>
      <c r="I45" s="64">
        <v>212</v>
      </c>
      <c r="J45" s="64">
        <v>289</v>
      </c>
      <c r="K45" s="64">
        <v>585</v>
      </c>
      <c r="L45" s="64">
        <v>405</v>
      </c>
      <c r="M45" s="64">
        <v>91</v>
      </c>
      <c r="N45" s="64">
        <v>24</v>
      </c>
      <c r="O45" s="66">
        <f t="shared" si="1"/>
        <v>1302</v>
      </c>
      <c r="P45" s="66">
        <f t="shared" si="0"/>
        <v>1988</v>
      </c>
      <c r="Q45" s="64">
        <v>100830</v>
      </c>
      <c r="R45" s="64">
        <v>92040</v>
      </c>
    </row>
    <row r="46" spans="1:18" x14ac:dyDescent="0.25">
      <c r="A46" s="196">
        <v>38</v>
      </c>
      <c r="B46" s="21" t="s">
        <v>124</v>
      </c>
      <c r="C46" s="64">
        <v>0</v>
      </c>
      <c r="D46" s="64">
        <v>0</v>
      </c>
      <c r="E46" s="64">
        <v>202</v>
      </c>
      <c r="F46" s="64">
        <v>290</v>
      </c>
      <c r="G46" s="64">
        <v>1763</v>
      </c>
      <c r="H46" s="64">
        <v>4671</v>
      </c>
      <c r="I46" s="64">
        <v>2373</v>
      </c>
      <c r="J46" s="64">
        <v>3246</v>
      </c>
      <c r="K46" s="64">
        <v>701</v>
      </c>
      <c r="L46" s="64">
        <v>765</v>
      </c>
      <c r="M46" s="64">
        <v>88</v>
      </c>
      <c r="N46" s="64">
        <v>335</v>
      </c>
      <c r="O46" s="66">
        <f t="shared" si="1"/>
        <v>5127</v>
      </c>
      <c r="P46" s="66">
        <f t="shared" si="0"/>
        <v>9307</v>
      </c>
      <c r="Q46" s="64">
        <v>191640</v>
      </c>
      <c r="R46" s="64">
        <v>216379</v>
      </c>
    </row>
    <row r="47" spans="1:18" x14ac:dyDescent="0.25">
      <c r="A47" s="196">
        <v>39</v>
      </c>
      <c r="B47" s="21" t="s">
        <v>125</v>
      </c>
      <c r="C47" s="64">
        <v>0</v>
      </c>
      <c r="D47" s="64">
        <v>0</v>
      </c>
      <c r="E47" s="64">
        <v>95</v>
      </c>
      <c r="F47" s="64">
        <v>151</v>
      </c>
      <c r="G47" s="64">
        <v>378</v>
      </c>
      <c r="H47" s="64">
        <v>2001</v>
      </c>
      <c r="I47" s="64">
        <v>305</v>
      </c>
      <c r="J47" s="64">
        <v>386</v>
      </c>
      <c r="K47" s="64">
        <v>155</v>
      </c>
      <c r="L47" s="64">
        <v>121</v>
      </c>
      <c r="M47" s="64">
        <v>1</v>
      </c>
      <c r="N47" s="64">
        <v>1</v>
      </c>
      <c r="O47" s="66">
        <f t="shared" si="1"/>
        <v>934</v>
      </c>
      <c r="P47" s="66">
        <f t="shared" si="0"/>
        <v>2660</v>
      </c>
      <c r="Q47" s="64">
        <v>31128</v>
      </c>
      <c r="R47" s="64">
        <v>28578</v>
      </c>
    </row>
    <row r="48" spans="1:18" x14ac:dyDescent="0.25">
      <c r="A48" s="196">
        <v>40</v>
      </c>
      <c r="B48" s="21" t="s">
        <v>126</v>
      </c>
      <c r="C48" s="64">
        <v>0</v>
      </c>
      <c r="D48" s="64">
        <v>0</v>
      </c>
      <c r="E48" s="64">
        <v>79</v>
      </c>
      <c r="F48" s="64">
        <v>110</v>
      </c>
      <c r="G48" s="64">
        <v>478</v>
      </c>
      <c r="H48" s="64">
        <v>1940</v>
      </c>
      <c r="I48" s="64">
        <v>557</v>
      </c>
      <c r="J48" s="64">
        <v>682</v>
      </c>
      <c r="K48" s="64">
        <v>930</v>
      </c>
      <c r="L48" s="64">
        <v>713</v>
      </c>
      <c r="M48" s="64">
        <v>69</v>
      </c>
      <c r="N48" s="64">
        <v>23</v>
      </c>
      <c r="O48" s="66">
        <f t="shared" si="1"/>
        <v>2113</v>
      </c>
      <c r="P48" s="66">
        <f t="shared" si="0"/>
        <v>3468</v>
      </c>
      <c r="Q48" s="64">
        <v>141113</v>
      </c>
      <c r="R48" s="64">
        <v>179838</v>
      </c>
    </row>
    <row r="49" spans="1:18" x14ac:dyDescent="0.25">
      <c r="A49" s="196">
        <v>41</v>
      </c>
      <c r="B49" s="21" t="s">
        <v>127</v>
      </c>
      <c r="C49" s="64">
        <v>0</v>
      </c>
      <c r="D49" s="64">
        <v>0</v>
      </c>
      <c r="E49" s="64">
        <v>357</v>
      </c>
      <c r="F49" s="64">
        <v>852</v>
      </c>
      <c r="G49" s="64">
        <v>1133</v>
      </c>
      <c r="H49" s="64">
        <v>9379</v>
      </c>
      <c r="I49" s="64">
        <v>1176</v>
      </c>
      <c r="J49" s="64">
        <v>1677</v>
      </c>
      <c r="K49" s="64">
        <v>1264</v>
      </c>
      <c r="L49" s="64">
        <v>902</v>
      </c>
      <c r="M49" s="64">
        <v>72</v>
      </c>
      <c r="N49" s="64">
        <v>49</v>
      </c>
      <c r="O49" s="66">
        <f t="shared" si="1"/>
        <v>4002</v>
      </c>
      <c r="P49" s="66">
        <f t="shared" si="0"/>
        <v>12859</v>
      </c>
      <c r="Q49" s="64">
        <v>59606</v>
      </c>
      <c r="R49" s="64">
        <v>89049</v>
      </c>
    </row>
    <row r="50" spans="1:18" x14ac:dyDescent="0.25">
      <c r="A50" s="52" t="s">
        <v>72</v>
      </c>
      <c r="B50" s="53"/>
      <c r="C50" s="66">
        <f t="shared" ref="C50:R50" si="2">SUM(C9:C49)</f>
        <v>33</v>
      </c>
      <c r="D50" s="66">
        <f t="shared" si="2"/>
        <v>4253</v>
      </c>
      <c r="E50" s="66">
        <f t="shared" si="2"/>
        <v>6081</v>
      </c>
      <c r="F50" s="66">
        <f t="shared" si="2"/>
        <v>11040</v>
      </c>
      <c r="G50" s="66">
        <f t="shared" si="2"/>
        <v>32248</v>
      </c>
      <c r="H50" s="66">
        <f t="shared" si="2"/>
        <v>202453</v>
      </c>
      <c r="I50" s="66">
        <f t="shared" si="2"/>
        <v>50871</v>
      </c>
      <c r="J50" s="66">
        <f t="shared" si="2"/>
        <v>101817</v>
      </c>
      <c r="K50" s="66">
        <f t="shared" si="2"/>
        <v>37906</v>
      </c>
      <c r="L50" s="66">
        <f t="shared" si="2"/>
        <v>34118</v>
      </c>
      <c r="M50" s="66">
        <f t="shared" si="2"/>
        <v>3593</v>
      </c>
      <c r="N50" s="66">
        <f t="shared" si="2"/>
        <v>4085</v>
      </c>
      <c r="O50" s="66">
        <f t="shared" si="2"/>
        <v>130732</v>
      </c>
      <c r="P50" s="66">
        <f t="shared" si="2"/>
        <v>357766</v>
      </c>
      <c r="Q50" s="66">
        <f t="shared" si="2"/>
        <v>3699195</v>
      </c>
      <c r="R50" s="66">
        <f t="shared" si="2"/>
        <v>4561519</v>
      </c>
    </row>
  </sheetData>
  <mergeCells count="18">
    <mergeCell ref="A50:B50"/>
    <mergeCell ref="A6:A8"/>
    <mergeCell ref="B6:B8"/>
    <mergeCell ref="C6:N6"/>
    <mergeCell ref="O6:P7"/>
    <mergeCell ref="Q6:R7"/>
    <mergeCell ref="C7:D7"/>
    <mergeCell ref="E7:F7"/>
    <mergeCell ref="G7:H7"/>
    <mergeCell ref="I7:J7"/>
    <mergeCell ref="K7:L7"/>
    <mergeCell ref="M7:N7"/>
    <mergeCell ref="A1:R1"/>
    <mergeCell ref="A2:R2"/>
    <mergeCell ref="A3:R3"/>
    <mergeCell ref="A4:R4"/>
    <mergeCell ref="M5:O5"/>
    <mergeCell ref="Q5:R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AB3F-A058-411C-9C9F-DE7A9DC2E6F6}">
  <dimension ref="A1:N49"/>
  <sheetViews>
    <sheetView topLeftCell="A28" workbookViewId="0">
      <selection activeCell="L53" sqref="L53"/>
    </sheetView>
  </sheetViews>
  <sheetFormatPr defaultRowHeight="15" x14ac:dyDescent="0.25"/>
  <cols>
    <col min="2" max="2" width="18.5703125" bestFit="1" customWidth="1"/>
  </cols>
  <sheetData>
    <row r="1" spans="1:14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82"/>
      <c r="M1" s="13"/>
      <c r="N1" s="82"/>
    </row>
    <row r="2" spans="1:14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82"/>
      <c r="M2" s="13"/>
      <c r="N2" s="82"/>
    </row>
    <row r="3" spans="1:14" x14ac:dyDescent="0.25">
      <c r="A3" s="14" t="s">
        <v>272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83"/>
      <c r="M3" s="14"/>
      <c r="N3" s="83"/>
    </row>
    <row r="4" spans="1:14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82"/>
      <c r="M4" s="13"/>
      <c r="N4" s="82"/>
    </row>
    <row r="5" spans="1:14" x14ac:dyDescent="0.25">
      <c r="A5" s="206"/>
      <c r="B5" s="211"/>
      <c r="C5" s="207"/>
      <c r="D5" s="208"/>
      <c r="E5" s="207"/>
      <c r="F5" s="208"/>
      <c r="G5" s="207"/>
      <c r="H5" s="208"/>
      <c r="I5" s="5"/>
      <c r="J5" s="212"/>
      <c r="K5" s="209" t="s">
        <v>74</v>
      </c>
      <c r="L5" s="210"/>
      <c r="M5" s="213" t="s">
        <v>267</v>
      </c>
      <c r="N5" s="90"/>
    </row>
    <row r="6" spans="1:14" ht="15" customHeight="1" x14ac:dyDescent="0.25">
      <c r="A6" s="192" t="s">
        <v>4</v>
      </c>
      <c r="B6" s="214" t="s">
        <v>5</v>
      </c>
      <c r="C6" s="59" t="s">
        <v>131</v>
      </c>
      <c r="D6" s="59"/>
      <c r="E6" s="59" t="s">
        <v>170</v>
      </c>
      <c r="F6" s="215"/>
      <c r="G6" s="59" t="s">
        <v>171</v>
      </c>
      <c r="H6" s="86"/>
      <c r="I6" s="59" t="s">
        <v>178</v>
      </c>
      <c r="J6" s="86"/>
      <c r="K6" s="59" t="s">
        <v>173</v>
      </c>
      <c r="L6" s="86"/>
      <c r="M6" s="59" t="s">
        <v>179</v>
      </c>
      <c r="N6" s="86"/>
    </row>
    <row r="7" spans="1:14" x14ac:dyDescent="0.25">
      <c r="A7" s="195"/>
      <c r="B7" s="214"/>
      <c r="C7" s="205" t="s">
        <v>138</v>
      </c>
      <c r="D7" s="99" t="s">
        <v>139</v>
      </c>
      <c r="E7" s="205" t="s">
        <v>138</v>
      </c>
      <c r="F7" s="99" t="s">
        <v>139</v>
      </c>
      <c r="G7" s="205" t="s">
        <v>138</v>
      </c>
      <c r="H7" s="99" t="s">
        <v>139</v>
      </c>
      <c r="I7" s="205" t="s">
        <v>138</v>
      </c>
      <c r="J7" s="99" t="s">
        <v>139</v>
      </c>
      <c r="K7" s="205" t="s">
        <v>138</v>
      </c>
      <c r="L7" s="99" t="s">
        <v>139</v>
      </c>
      <c r="M7" s="205" t="s">
        <v>138</v>
      </c>
      <c r="N7" s="99" t="s">
        <v>139</v>
      </c>
    </row>
    <row r="8" spans="1:14" x14ac:dyDescent="0.25">
      <c r="A8" s="196">
        <v>1</v>
      </c>
      <c r="B8" s="21" t="s">
        <v>87</v>
      </c>
      <c r="C8" s="64">
        <v>522</v>
      </c>
      <c r="D8" s="64">
        <v>5547</v>
      </c>
      <c r="E8" s="64">
        <v>63</v>
      </c>
      <c r="F8" s="64">
        <v>651</v>
      </c>
      <c r="G8" s="64">
        <v>1461</v>
      </c>
      <c r="H8" s="64">
        <v>22038</v>
      </c>
      <c r="I8" s="64">
        <v>6899</v>
      </c>
      <c r="J8" s="64">
        <v>26896</v>
      </c>
      <c r="K8" s="64">
        <v>54613</v>
      </c>
      <c r="L8" s="64">
        <v>184453</v>
      </c>
      <c r="M8" s="64">
        <f>+C8+E8+G8+I8+K8</f>
        <v>63558</v>
      </c>
      <c r="N8" s="64">
        <f>+D8+F8+H8+J8+L8</f>
        <v>239585</v>
      </c>
    </row>
    <row r="9" spans="1:14" x14ac:dyDescent="0.25">
      <c r="A9" s="196">
        <v>2</v>
      </c>
      <c r="B9" s="21" t="s">
        <v>88</v>
      </c>
      <c r="C9" s="64">
        <v>202</v>
      </c>
      <c r="D9" s="64">
        <v>932</v>
      </c>
      <c r="E9" s="64">
        <v>45</v>
      </c>
      <c r="F9" s="64">
        <v>526</v>
      </c>
      <c r="G9" s="64">
        <v>741</v>
      </c>
      <c r="H9" s="64">
        <v>17090</v>
      </c>
      <c r="I9" s="64">
        <v>4445</v>
      </c>
      <c r="J9" s="64">
        <v>24718</v>
      </c>
      <c r="K9" s="64">
        <v>32395</v>
      </c>
      <c r="L9" s="64">
        <v>91136</v>
      </c>
      <c r="M9" s="64">
        <f t="shared" ref="M9:N48" si="0">+C9+E9+G9+I9+K9</f>
        <v>37828</v>
      </c>
      <c r="N9" s="64">
        <f t="shared" si="0"/>
        <v>134402</v>
      </c>
    </row>
    <row r="10" spans="1:14" x14ac:dyDescent="0.25">
      <c r="A10" s="196">
        <v>3</v>
      </c>
      <c r="B10" s="21" t="s">
        <v>89</v>
      </c>
      <c r="C10" s="64">
        <v>18</v>
      </c>
      <c r="D10" s="64">
        <v>51</v>
      </c>
      <c r="E10" s="64">
        <v>3</v>
      </c>
      <c r="F10" s="64">
        <v>43</v>
      </c>
      <c r="G10" s="64">
        <v>212</v>
      </c>
      <c r="H10" s="64">
        <v>2600</v>
      </c>
      <c r="I10" s="64">
        <v>678</v>
      </c>
      <c r="J10" s="64">
        <v>2820</v>
      </c>
      <c r="K10" s="64">
        <v>10039</v>
      </c>
      <c r="L10" s="64">
        <v>37686</v>
      </c>
      <c r="M10" s="64">
        <f t="shared" si="0"/>
        <v>10950</v>
      </c>
      <c r="N10" s="64">
        <f t="shared" si="0"/>
        <v>43200</v>
      </c>
    </row>
    <row r="11" spans="1:14" x14ac:dyDescent="0.25">
      <c r="A11" s="196">
        <v>4</v>
      </c>
      <c r="B11" s="21" t="s">
        <v>90</v>
      </c>
      <c r="C11" s="64">
        <v>64</v>
      </c>
      <c r="D11" s="64">
        <v>1147</v>
      </c>
      <c r="E11" s="64">
        <v>65</v>
      </c>
      <c r="F11" s="64">
        <v>186</v>
      </c>
      <c r="G11" s="64">
        <v>410</v>
      </c>
      <c r="H11" s="64">
        <v>4322</v>
      </c>
      <c r="I11" s="64">
        <v>1384</v>
      </c>
      <c r="J11" s="64">
        <v>9107</v>
      </c>
      <c r="K11" s="64">
        <v>10015</v>
      </c>
      <c r="L11" s="64">
        <v>60849</v>
      </c>
      <c r="M11" s="64">
        <f t="shared" si="0"/>
        <v>11938</v>
      </c>
      <c r="N11" s="64">
        <f t="shared" si="0"/>
        <v>75611</v>
      </c>
    </row>
    <row r="12" spans="1:14" x14ac:dyDescent="0.25">
      <c r="A12" s="196">
        <v>5</v>
      </c>
      <c r="B12" s="21" t="s">
        <v>91</v>
      </c>
      <c r="C12" s="64">
        <v>65</v>
      </c>
      <c r="D12" s="64">
        <v>646</v>
      </c>
      <c r="E12" s="64">
        <v>3</v>
      </c>
      <c r="F12" s="64">
        <v>39</v>
      </c>
      <c r="G12" s="64">
        <v>203</v>
      </c>
      <c r="H12" s="64">
        <v>1890</v>
      </c>
      <c r="I12" s="64">
        <v>3460</v>
      </c>
      <c r="J12" s="64">
        <v>9825</v>
      </c>
      <c r="K12" s="64">
        <v>11859</v>
      </c>
      <c r="L12" s="64">
        <v>33184</v>
      </c>
      <c r="M12" s="64">
        <f t="shared" si="0"/>
        <v>15590</v>
      </c>
      <c r="N12" s="64">
        <f t="shared" si="0"/>
        <v>45584</v>
      </c>
    </row>
    <row r="13" spans="1:14" x14ac:dyDescent="0.25">
      <c r="A13" s="196">
        <v>6</v>
      </c>
      <c r="B13" s="21" t="s">
        <v>92</v>
      </c>
      <c r="C13" s="64">
        <v>46</v>
      </c>
      <c r="D13" s="64">
        <v>176</v>
      </c>
      <c r="E13" s="64">
        <v>4</v>
      </c>
      <c r="F13" s="64">
        <v>73</v>
      </c>
      <c r="G13" s="64">
        <v>201</v>
      </c>
      <c r="H13" s="64">
        <v>2064</v>
      </c>
      <c r="I13" s="64">
        <v>1809</v>
      </c>
      <c r="J13" s="64">
        <v>12244</v>
      </c>
      <c r="K13" s="64">
        <v>13454</v>
      </c>
      <c r="L13" s="64">
        <v>67397</v>
      </c>
      <c r="M13" s="64">
        <f t="shared" si="0"/>
        <v>15514</v>
      </c>
      <c r="N13" s="64">
        <f t="shared" si="0"/>
        <v>81954</v>
      </c>
    </row>
    <row r="14" spans="1:14" x14ac:dyDescent="0.25">
      <c r="A14" s="196">
        <v>7</v>
      </c>
      <c r="B14" s="21" t="s">
        <v>93</v>
      </c>
      <c r="C14" s="64">
        <v>85</v>
      </c>
      <c r="D14" s="64">
        <v>863</v>
      </c>
      <c r="E14" s="64">
        <v>69</v>
      </c>
      <c r="F14" s="64">
        <v>286</v>
      </c>
      <c r="G14" s="64">
        <v>402</v>
      </c>
      <c r="H14" s="64">
        <v>5412</v>
      </c>
      <c r="I14" s="64">
        <v>2977</v>
      </c>
      <c r="J14" s="64">
        <v>8407</v>
      </c>
      <c r="K14" s="64">
        <v>23019</v>
      </c>
      <c r="L14" s="64">
        <v>90328</v>
      </c>
      <c r="M14" s="64">
        <f t="shared" si="0"/>
        <v>26552</v>
      </c>
      <c r="N14" s="64">
        <f t="shared" si="0"/>
        <v>105296</v>
      </c>
    </row>
    <row r="15" spans="1:14" x14ac:dyDescent="0.25">
      <c r="A15" s="196">
        <v>8</v>
      </c>
      <c r="B15" s="21" t="s">
        <v>94</v>
      </c>
      <c r="C15" s="64">
        <v>231</v>
      </c>
      <c r="D15" s="64">
        <v>1576</v>
      </c>
      <c r="E15" s="64">
        <v>38</v>
      </c>
      <c r="F15" s="64">
        <v>384</v>
      </c>
      <c r="G15" s="64">
        <v>403</v>
      </c>
      <c r="H15" s="64">
        <v>6573</v>
      </c>
      <c r="I15" s="64">
        <v>2301</v>
      </c>
      <c r="J15" s="64">
        <v>13696</v>
      </c>
      <c r="K15" s="64">
        <v>11579</v>
      </c>
      <c r="L15" s="64">
        <v>45197</v>
      </c>
      <c r="M15" s="64">
        <f t="shared" si="0"/>
        <v>14552</v>
      </c>
      <c r="N15" s="64">
        <f t="shared" si="0"/>
        <v>67426</v>
      </c>
    </row>
    <row r="16" spans="1:14" x14ac:dyDescent="0.25">
      <c r="A16" s="196">
        <v>9</v>
      </c>
      <c r="B16" s="21" t="s">
        <v>95</v>
      </c>
      <c r="C16" s="64">
        <v>342</v>
      </c>
      <c r="D16" s="64">
        <v>5176</v>
      </c>
      <c r="E16" s="64">
        <v>28</v>
      </c>
      <c r="F16" s="64">
        <v>277</v>
      </c>
      <c r="G16" s="64">
        <v>1807</v>
      </c>
      <c r="H16" s="64">
        <v>26970</v>
      </c>
      <c r="I16" s="64">
        <v>3775</v>
      </c>
      <c r="J16" s="64">
        <v>17014</v>
      </c>
      <c r="K16" s="64">
        <v>36247</v>
      </c>
      <c r="L16" s="64">
        <v>455737</v>
      </c>
      <c r="M16" s="64">
        <f t="shared" si="0"/>
        <v>42199</v>
      </c>
      <c r="N16" s="64">
        <f t="shared" si="0"/>
        <v>505174</v>
      </c>
    </row>
    <row r="17" spans="1:14" x14ac:dyDescent="0.25">
      <c r="A17" s="196">
        <v>10</v>
      </c>
      <c r="B17" s="21" t="s">
        <v>96</v>
      </c>
      <c r="C17" s="64">
        <v>142</v>
      </c>
      <c r="D17" s="64">
        <v>2541</v>
      </c>
      <c r="E17" s="64">
        <v>44</v>
      </c>
      <c r="F17" s="64">
        <v>324</v>
      </c>
      <c r="G17" s="64">
        <v>1011</v>
      </c>
      <c r="H17" s="64">
        <v>16367</v>
      </c>
      <c r="I17" s="64">
        <v>3167</v>
      </c>
      <c r="J17" s="64">
        <v>15605</v>
      </c>
      <c r="K17" s="64">
        <v>31952</v>
      </c>
      <c r="L17" s="64">
        <v>178873</v>
      </c>
      <c r="M17" s="64">
        <f t="shared" si="0"/>
        <v>36316</v>
      </c>
      <c r="N17" s="64">
        <f t="shared" si="0"/>
        <v>213710</v>
      </c>
    </row>
    <row r="18" spans="1:14" x14ac:dyDescent="0.25">
      <c r="A18" s="196">
        <v>11</v>
      </c>
      <c r="B18" s="21" t="s">
        <v>97</v>
      </c>
      <c r="C18" s="64">
        <v>107</v>
      </c>
      <c r="D18" s="64">
        <v>840</v>
      </c>
      <c r="E18" s="64">
        <v>20</v>
      </c>
      <c r="F18" s="64">
        <v>60</v>
      </c>
      <c r="G18" s="64">
        <v>284</v>
      </c>
      <c r="H18" s="64">
        <v>3603</v>
      </c>
      <c r="I18" s="64">
        <v>1850</v>
      </c>
      <c r="J18" s="64">
        <v>6985</v>
      </c>
      <c r="K18" s="64">
        <v>10128</v>
      </c>
      <c r="L18" s="64">
        <v>29823</v>
      </c>
      <c r="M18" s="64">
        <f t="shared" si="0"/>
        <v>12389</v>
      </c>
      <c r="N18" s="64">
        <f t="shared" si="0"/>
        <v>41311</v>
      </c>
    </row>
    <row r="19" spans="1:14" x14ac:dyDescent="0.25">
      <c r="A19" s="196">
        <v>12</v>
      </c>
      <c r="B19" s="21" t="s">
        <v>98</v>
      </c>
      <c r="C19" s="64">
        <v>313</v>
      </c>
      <c r="D19" s="64">
        <v>2313</v>
      </c>
      <c r="E19" s="64">
        <v>14</v>
      </c>
      <c r="F19" s="64">
        <v>140</v>
      </c>
      <c r="G19" s="64">
        <v>576</v>
      </c>
      <c r="H19" s="64">
        <v>6508</v>
      </c>
      <c r="I19" s="64">
        <v>2544</v>
      </c>
      <c r="J19" s="64">
        <v>10832</v>
      </c>
      <c r="K19" s="64">
        <v>19846</v>
      </c>
      <c r="L19" s="64">
        <v>60419</v>
      </c>
      <c r="M19" s="64">
        <f t="shared" si="0"/>
        <v>23293</v>
      </c>
      <c r="N19" s="64">
        <f t="shared" si="0"/>
        <v>80212</v>
      </c>
    </row>
    <row r="20" spans="1:14" x14ac:dyDescent="0.25">
      <c r="A20" s="196">
        <v>13</v>
      </c>
      <c r="B20" s="21" t="s">
        <v>99</v>
      </c>
      <c r="C20" s="64">
        <v>138</v>
      </c>
      <c r="D20" s="64">
        <v>1189</v>
      </c>
      <c r="E20" s="64">
        <v>32</v>
      </c>
      <c r="F20" s="64">
        <v>196</v>
      </c>
      <c r="G20" s="64">
        <v>386</v>
      </c>
      <c r="H20" s="64">
        <v>4594</v>
      </c>
      <c r="I20" s="64">
        <v>2971</v>
      </c>
      <c r="J20" s="64">
        <v>13855</v>
      </c>
      <c r="K20" s="64">
        <v>18744</v>
      </c>
      <c r="L20" s="64">
        <v>50327</v>
      </c>
      <c r="M20" s="64">
        <f t="shared" si="0"/>
        <v>22271</v>
      </c>
      <c r="N20" s="64">
        <f t="shared" si="0"/>
        <v>70161</v>
      </c>
    </row>
    <row r="21" spans="1:14" x14ac:dyDescent="0.25">
      <c r="A21" s="196">
        <v>14</v>
      </c>
      <c r="B21" s="21" t="s">
        <v>100</v>
      </c>
      <c r="C21" s="64">
        <v>176</v>
      </c>
      <c r="D21" s="64">
        <v>1497</v>
      </c>
      <c r="E21" s="64">
        <v>10</v>
      </c>
      <c r="F21" s="64">
        <v>63</v>
      </c>
      <c r="G21" s="64">
        <v>312</v>
      </c>
      <c r="H21" s="64">
        <v>3952</v>
      </c>
      <c r="I21" s="64">
        <v>1793</v>
      </c>
      <c r="J21" s="64">
        <v>11741</v>
      </c>
      <c r="K21" s="64">
        <v>10858</v>
      </c>
      <c r="L21" s="64">
        <v>35235</v>
      </c>
      <c r="M21" s="64">
        <f t="shared" si="0"/>
        <v>13149</v>
      </c>
      <c r="N21" s="64">
        <f t="shared" si="0"/>
        <v>52488</v>
      </c>
    </row>
    <row r="22" spans="1:14" x14ac:dyDescent="0.25">
      <c r="A22" s="196">
        <v>15</v>
      </c>
      <c r="B22" s="21" t="s">
        <v>101</v>
      </c>
      <c r="C22" s="64">
        <v>25</v>
      </c>
      <c r="D22" s="64">
        <v>98</v>
      </c>
      <c r="E22" s="64">
        <v>4</v>
      </c>
      <c r="F22" s="64">
        <v>33</v>
      </c>
      <c r="G22" s="64">
        <v>42</v>
      </c>
      <c r="H22" s="64">
        <v>494</v>
      </c>
      <c r="I22" s="64">
        <v>436</v>
      </c>
      <c r="J22" s="64">
        <v>1822</v>
      </c>
      <c r="K22" s="64">
        <v>2241</v>
      </c>
      <c r="L22" s="64">
        <v>7244</v>
      </c>
      <c r="M22" s="64">
        <f t="shared" si="0"/>
        <v>2748</v>
      </c>
      <c r="N22" s="64">
        <f t="shared" si="0"/>
        <v>9691</v>
      </c>
    </row>
    <row r="23" spans="1:14" x14ac:dyDescent="0.25">
      <c r="A23" s="196">
        <v>16</v>
      </c>
      <c r="B23" s="21" t="s">
        <v>102</v>
      </c>
      <c r="C23" s="64">
        <v>76</v>
      </c>
      <c r="D23" s="64">
        <v>1116</v>
      </c>
      <c r="E23" s="64">
        <v>11</v>
      </c>
      <c r="F23" s="64">
        <v>90</v>
      </c>
      <c r="G23" s="64">
        <v>89</v>
      </c>
      <c r="H23" s="64">
        <v>1353</v>
      </c>
      <c r="I23" s="64">
        <v>872</v>
      </c>
      <c r="J23" s="64">
        <v>5917</v>
      </c>
      <c r="K23" s="64">
        <v>4985</v>
      </c>
      <c r="L23" s="64">
        <v>15352</v>
      </c>
      <c r="M23" s="64">
        <f t="shared" si="0"/>
        <v>6033</v>
      </c>
      <c r="N23" s="64">
        <f t="shared" si="0"/>
        <v>23828</v>
      </c>
    </row>
    <row r="24" spans="1:14" x14ac:dyDescent="0.25">
      <c r="A24" s="196">
        <v>17</v>
      </c>
      <c r="B24" s="21" t="s">
        <v>103</v>
      </c>
      <c r="C24" s="64">
        <v>156</v>
      </c>
      <c r="D24" s="64">
        <v>1634</v>
      </c>
      <c r="E24" s="64">
        <v>5</v>
      </c>
      <c r="F24" s="64">
        <v>39</v>
      </c>
      <c r="G24" s="64">
        <v>199</v>
      </c>
      <c r="H24" s="64">
        <v>2436</v>
      </c>
      <c r="I24" s="64">
        <v>2582</v>
      </c>
      <c r="J24" s="64">
        <v>9781</v>
      </c>
      <c r="K24" s="64">
        <v>19265</v>
      </c>
      <c r="L24" s="64">
        <v>42179</v>
      </c>
      <c r="M24" s="64">
        <f t="shared" si="0"/>
        <v>22207</v>
      </c>
      <c r="N24" s="64">
        <f t="shared" si="0"/>
        <v>56069</v>
      </c>
    </row>
    <row r="25" spans="1:14" x14ac:dyDescent="0.25">
      <c r="A25" s="196">
        <v>18</v>
      </c>
      <c r="B25" s="21" t="s">
        <v>104</v>
      </c>
      <c r="C25" s="64">
        <v>32</v>
      </c>
      <c r="D25" s="64">
        <v>191</v>
      </c>
      <c r="E25" s="64">
        <v>12</v>
      </c>
      <c r="F25" s="64">
        <v>122</v>
      </c>
      <c r="G25" s="64">
        <v>267</v>
      </c>
      <c r="H25" s="64">
        <v>2296</v>
      </c>
      <c r="I25" s="64">
        <v>1235</v>
      </c>
      <c r="J25" s="64">
        <v>7085</v>
      </c>
      <c r="K25" s="64">
        <v>7709</v>
      </c>
      <c r="L25" s="64">
        <v>27266</v>
      </c>
      <c r="M25" s="64">
        <f t="shared" si="0"/>
        <v>9255</v>
      </c>
      <c r="N25" s="64">
        <f t="shared" si="0"/>
        <v>36960</v>
      </c>
    </row>
    <row r="26" spans="1:14" x14ac:dyDescent="0.25">
      <c r="A26" s="196">
        <v>19</v>
      </c>
      <c r="B26" s="21" t="s">
        <v>105</v>
      </c>
      <c r="C26" s="64">
        <v>1039</v>
      </c>
      <c r="D26" s="64">
        <v>15836</v>
      </c>
      <c r="E26" s="64">
        <v>93</v>
      </c>
      <c r="F26" s="64">
        <v>590</v>
      </c>
      <c r="G26" s="64">
        <v>1281</v>
      </c>
      <c r="H26" s="64">
        <v>16758</v>
      </c>
      <c r="I26" s="64">
        <v>3151</v>
      </c>
      <c r="J26" s="64">
        <v>13783</v>
      </c>
      <c r="K26" s="64">
        <v>29706</v>
      </c>
      <c r="L26" s="64">
        <v>185740</v>
      </c>
      <c r="M26" s="64">
        <f t="shared" si="0"/>
        <v>35270</v>
      </c>
      <c r="N26" s="64">
        <f t="shared" si="0"/>
        <v>232707</v>
      </c>
    </row>
    <row r="27" spans="1:14" x14ac:dyDescent="0.25">
      <c r="A27" s="196">
        <v>20</v>
      </c>
      <c r="B27" s="21" t="s">
        <v>106</v>
      </c>
      <c r="C27" s="64">
        <v>776</v>
      </c>
      <c r="D27" s="64">
        <v>8720</v>
      </c>
      <c r="E27" s="64">
        <v>29</v>
      </c>
      <c r="F27" s="64">
        <v>293</v>
      </c>
      <c r="G27" s="64">
        <v>864</v>
      </c>
      <c r="H27" s="64">
        <v>8592</v>
      </c>
      <c r="I27" s="64">
        <v>1985</v>
      </c>
      <c r="J27" s="64">
        <v>9397</v>
      </c>
      <c r="K27" s="64">
        <v>19337</v>
      </c>
      <c r="L27" s="64">
        <v>66239</v>
      </c>
      <c r="M27" s="64">
        <f t="shared" si="0"/>
        <v>22991</v>
      </c>
      <c r="N27" s="64">
        <f t="shared" si="0"/>
        <v>93241</v>
      </c>
    </row>
    <row r="28" spans="1:14" x14ac:dyDescent="0.25">
      <c r="A28" s="196">
        <v>21</v>
      </c>
      <c r="B28" s="21" t="s">
        <v>107</v>
      </c>
      <c r="C28" s="64">
        <v>2120</v>
      </c>
      <c r="D28" s="64">
        <v>357859</v>
      </c>
      <c r="E28" s="64">
        <v>627</v>
      </c>
      <c r="F28" s="64">
        <v>7331</v>
      </c>
      <c r="G28" s="64">
        <v>9513</v>
      </c>
      <c r="H28" s="64">
        <v>244199</v>
      </c>
      <c r="I28" s="64">
        <v>54003</v>
      </c>
      <c r="J28" s="64">
        <v>172651</v>
      </c>
      <c r="K28" s="64">
        <v>395023</v>
      </c>
      <c r="L28" s="64">
        <v>2721212</v>
      </c>
      <c r="M28" s="64">
        <f t="shared" si="0"/>
        <v>461286</v>
      </c>
      <c r="N28" s="64">
        <f t="shared" si="0"/>
        <v>3503252</v>
      </c>
    </row>
    <row r="29" spans="1:14" x14ac:dyDescent="0.25">
      <c r="A29" s="196">
        <v>22</v>
      </c>
      <c r="B29" s="21" t="s">
        <v>108</v>
      </c>
      <c r="C29" s="64">
        <v>9</v>
      </c>
      <c r="D29" s="64">
        <v>27</v>
      </c>
      <c r="E29" s="64">
        <v>43</v>
      </c>
      <c r="F29" s="64">
        <v>233</v>
      </c>
      <c r="G29" s="64">
        <v>180</v>
      </c>
      <c r="H29" s="64">
        <v>2482</v>
      </c>
      <c r="I29" s="64">
        <v>1162</v>
      </c>
      <c r="J29" s="64">
        <v>4607</v>
      </c>
      <c r="K29" s="64">
        <v>8080</v>
      </c>
      <c r="L29" s="64">
        <v>28080</v>
      </c>
      <c r="M29" s="64">
        <f t="shared" si="0"/>
        <v>9474</v>
      </c>
      <c r="N29" s="64">
        <f t="shared" si="0"/>
        <v>35429</v>
      </c>
    </row>
    <row r="30" spans="1:14" x14ac:dyDescent="0.25">
      <c r="A30" s="196">
        <v>23</v>
      </c>
      <c r="B30" s="21" t="s">
        <v>109</v>
      </c>
      <c r="C30" s="64">
        <v>38</v>
      </c>
      <c r="D30" s="64">
        <v>300</v>
      </c>
      <c r="E30" s="64">
        <v>31</v>
      </c>
      <c r="F30" s="64">
        <v>169</v>
      </c>
      <c r="G30" s="64">
        <v>255</v>
      </c>
      <c r="H30" s="64">
        <v>3481</v>
      </c>
      <c r="I30" s="64">
        <v>1451</v>
      </c>
      <c r="J30" s="64">
        <v>6311</v>
      </c>
      <c r="K30" s="64">
        <v>11170</v>
      </c>
      <c r="L30" s="64">
        <v>36488</v>
      </c>
      <c r="M30" s="64">
        <f t="shared" si="0"/>
        <v>12945</v>
      </c>
      <c r="N30" s="64">
        <f t="shared" si="0"/>
        <v>46749</v>
      </c>
    </row>
    <row r="31" spans="1:14" x14ac:dyDescent="0.25">
      <c r="A31" s="196">
        <v>24</v>
      </c>
      <c r="B31" s="21" t="s">
        <v>110</v>
      </c>
      <c r="C31" s="64">
        <v>110</v>
      </c>
      <c r="D31" s="64">
        <v>718</v>
      </c>
      <c r="E31" s="64">
        <v>8</v>
      </c>
      <c r="F31" s="64">
        <v>81</v>
      </c>
      <c r="G31" s="64">
        <v>230</v>
      </c>
      <c r="H31" s="64">
        <v>2285</v>
      </c>
      <c r="I31" s="64">
        <v>2221</v>
      </c>
      <c r="J31" s="64">
        <v>9095</v>
      </c>
      <c r="K31" s="64">
        <v>10931</v>
      </c>
      <c r="L31" s="64">
        <v>41150</v>
      </c>
      <c r="M31" s="64">
        <f t="shared" si="0"/>
        <v>13500</v>
      </c>
      <c r="N31" s="64">
        <f t="shared" si="0"/>
        <v>53329</v>
      </c>
    </row>
    <row r="32" spans="1:14" x14ac:dyDescent="0.25">
      <c r="A32" s="196">
        <v>25</v>
      </c>
      <c r="B32" s="21" t="s">
        <v>111</v>
      </c>
      <c r="C32" s="64">
        <v>131</v>
      </c>
      <c r="D32" s="64">
        <v>2244</v>
      </c>
      <c r="E32" s="64">
        <v>228</v>
      </c>
      <c r="F32" s="64">
        <v>761</v>
      </c>
      <c r="G32" s="64">
        <v>336</v>
      </c>
      <c r="H32" s="64">
        <v>5190</v>
      </c>
      <c r="I32" s="64">
        <v>6587</v>
      </c>
      <c r="J32" s="64">
        <v>26242</v>
      </c>
      <c r="K32" s="64">
        <v>43529</v>
      </c>
      <c r="L32" s="64">
        <v>87378</v>
      </c>
      <c r="M32" s="64">
        <f t="shared" si="0"/>
        <v>50811</v>
      </c>
      <c r="N32" s="64">
        <f t="shared" si="0"/>
        <v>121815</v>
      </c>
    </row>
    <row r="33" spans="1:14" x14ac:dyDescent="0.25">
      <c r="A33" s="196">
        <v>26</v>
      </c>
      <c r="B33" s="21" t="s">
        <v>112</v>
      </c>
      <c r="C33" s="64">
        <v>183</v>
      </c>
      <c r="D33" s="64">
        <v>3579</v>
      </c>
      <c r="E33" s="64">
        <v>130</v>
      </c>
      <c r="F33" s="64">
        <v>1005</v>
      </c>
      <c r="G33" s="64">
        <v>2595</v>
      </c>
      <c r="H33" s="64">
        <v>56561</v>
      </c>
      <c r="I33" s="64">
        <v>11509</v>
      </c>
      <c r="J33" s="64">
        <v>43295</v>
      </c>
      <c r="K33" s="64">
        <v>101875</v>
      </c>
      <c r="L33" s="64">
        <v>445510</v>
      </c>
      <c r="M33" s="64">
        <f t="shared" si="0"/>
        <v>116292</v>
      </c>
      <c r="N33" s="64">
        <f t="shared" si="0"/>
        <v>549950</v>
      </c>
    </row>
    <row r="34" spans="1:14" x14ac:dyDescent="0.25">
      <c r="A34" s="196">
        <v>27</v>
      </c>
      <c r="B34" s="21" t="s">
        <v>113</v>
      </c>
      <c r="C34" s="64">
        <v>57</v>
      </c>
      <c r="D34" s="64">
        <v>334</v>
      </c>
      <c r="E34" s="64">
        <v>24</v>
      </c>
      <c r="F34" s="64">
        <v>137</v>
      </c>
      <c r="G34" s="64">
        <v>146</v>
      </c>
      <c r="H34" s="64">
        <v>1801</v>
      </c>
      <c r="I34" s="64">
        <v>1066</v>
      </c>
      <c r="J34" s="64">
        <v>7934</v>
      </c>
      <c r="K34" s="64">
        <v>7637</v>
      </c>
      <c r="L34" s="64">
        <v>22858</v>
      </c>
      <c r="M34" s="64">
        <f t="shared" si="0"/>
        <v>8930</v>
      </c>
      <c r="N34" s="64">
        <f t="shared" si="0"/>
        <v>33064</v>
      </c>
    </row>
    <row r="35" spans="1:14" x14ac:dyDescent="0.25">
      <c r="A35" s="196">
        <v>28</v>
      </c>
      <c r="B35" s="21" t="s">
        <v>114</v>
      </c>
      <c r="C35" s="64">
        <v>127</v>
      </c>
      <c r="D35" s="64">
        <v>1111</v>
      </c>
      <c r="E35" s="64">
        <v>18</v>
      </c>
      <c r="F35" s="64">
        <v>173</v>
      </c>
      <c r="G35" s="64">
        <v>486</v>
      </c>
      <c r="H35" s="64">
        <v>10307</v>
      </c>
      <c r="I35" s="64">
        <v>1978</v>
      </c>
      <c r="J35" s="64">
        <v>10533</v>
      </c>
      <c r="K35" s="64">
        <v>19439</v>
      </c>
      <c r="L35" s="64">
        <v>116665</v>
      </c>
      <c r="M35" s="64">
        <f t="shared" si="0"/>
        <v>22048</v>
      </c>
      <c r="N35" s="64">
        <f t="shared" si="0"/>
        <v>138789</v>
      </c>
    </row>
    <row r="36" spans="1:14" x14ac:dyDescent="0.25">
      <c r="A36" s="196">
        <v>29</v>
      </c>
      <c r="B36" s="21" t="s">
        <v>115</v>
      </c>
      <c r="C36" s="64">
        <v>129</v>
      </c>
      <c r="D36" s="64">
        <v>2977</v>
      </c>
      <c r="E36" s="64">
        <v>99</v>
      </c>
      <c r="F36" s="64">
        <v>712</v>
      </c>
      <c r="G36" s="64">
        <v>1765</v>
      </c>
      <c r="H36" s="64">
        <v>30596</v>
      </c>
      <c r="I36" s="64">
        <v>7029</v>
      </c>
      <c r="J36" s="64">
        <v>31446</v>
      </c>
      <c r="K36" s="64">
        <v>62363</v>
      </c>
      <c r="L36" s="64">
        <v>364004</v>
      </c>
      <c r="M36" s="64">
        <f t="shared" si="0"/>
        <v>71385</v>
      </c>
      <c r="N36" s="64">
        <f t="shared" si="0"/>
        <v>429735</v>
      </c>
    </row>
    <row r="37" spans="1:14" x14ac:dyDescent="0.25">
      <c r="A37" s="196">
        <v>30</v>
      </c>
      <c r="B37" s="21" t="s">
        <v>116</v>
      </c>
      <c r="C37" s="64">
        <v>390</v>
      </c>
      <c r="D37" s="64">
        <v>3121</v>
      </c>
      <c r="E37" s="64">
        <v>16</v>
      </c>
      <c r="F37" s="64">
        <v>161</v>
      </c>
      <c r="G37" s="64">
        <v>220</v>
      </c>
      <c r="H37" s="64">
        <v>3407</v>
      </c>
      <c r="I37" s="64">
        <v>1973</v>
      </c>
      <c r="J37" s="64">
        <v>8200</v>
      </c>
      <c r="K37" s="64">
        <v>16974</v>
      </c>
      <c r="L37" s="64">
        <v>43120</v>
      </c>
      <c r="M37" s="64">
        <f t="shared" si="0"/>
        <v>19573</v>
      </c>
      <c r="N37" s="64">
        <f t="shared" si="0"/>
        <v>58009</v>
      </c>
    </row>
    <row r="38" spans="1:14" x14ac:dyDescent="0.25">
      <c r="A38" s="196">
        <v>31</v>
      </c>
      <c r="B38" s="21" t="s">
        <v>117</v>
      </c>
      <c r="C38" s="64">
        <v>137</v>
      </c>
      <c r="D38" s="64">
        <v>682</v>
      </c>
      <c r="E38" s="64">
        <v>18</v>
      </c>
      <c r="F38" s="64">
        <v>74</v>
      </c>
      <c r="G38" s="64">
        <v>219</v>
      </c>
      <c r="H38" s="64">
        <v>2820</v>
      </c>
      <c r="I38" s="64">
        <v>2158</v>
      </c>
      <c r="J38" s="64">
        <v>11015</v>
      </c>
      <c r="K38" s="64">
        <v>17756</v>
      </c>
      <c r="L38" s="64">
        <v>52111</v>
      </c>
      <c r="M38" s="64">
        <f t="shared" si="0"/>
        <v>20288</v>
      </c>
      <c r="N38" s="64">
        <f t="shared" si="0"/>
        <v>66702</v>
      </c>
    </row>
    <row r="39" spans="1:14" x14ac:dyDescent="0.25">
      <c r="A39" s="196">
        <v>32</v>
      </c>
      <c r="B39" s="21" t="s">
        <v>118</v>
      </c>
      <c r="C39" s="64">
        <v>49</v>
      </c>
      <c r="D39" s="64">
        <v>240</v>
      </c>
      <c r="E39" s="64">
        <v>7</v>
      </c>
      <c r="F39" s="64">
        <v>85</v>
      </c>
      <c r="G39" s="64">
        <v>519</v>
      </c>
      <c r="H39" s="64">
        <v>6172</v>
      </c>
      <c r="I39" s="64">
        <v>2724</v>
      </c>
      <c r="J39" s="64">
        <v>9099</v>
      </c>
      <c r="K39" s="64">
        <v>33244</v>
      </c>
      <c r="L39" s="64">
        <v>93588</v>
      </c>
      <c r="M39" s="64">
        <f t="shared" si="0"/>
        <v>36543</v>
      </c>
      <c r="N39" s="64">
        <f t="shared" si="0"/>
        <v>109184</v>
      </c>
    </row>
    <row r="40" spans="1:14" x14ac:dyDescent="0.25">
      <c r="A40" s="196">
        <v>33</v>
      </c>
      <c r="B40" s="21" t="s">
        <v>119</v>
      </c>
      <c r="C40" s="64">
        <v>12</v>
      </c>
      <c r="D40" s="64">
        <v>62</v>
      </c>
      <c r="E40" s="64">
        <v>23</v>
      </c>
      <c r="F40" s="64">
        <v>79</v>
      </c>
      <c r="G40" s="64">
        <v>55</v>
      </c>
      <c r="H40" s="64">
        <v>574</v>
      </c>
      <c r="I40" s="64">
        <v>588</v>
      </c>
      <c r="J40" s="64">
        <v>4214</v>
      </c>
      <c r="K40" s="64">
        <v>3622</v>
      </c>
      <c r="L40" s="64">
        <v>15809</v>
      </c>
      <c r="M40" s="64">
        <f t="shared" si="0"/>
        <v>4300</v>
      </c>
      <c r="N40" s="64">
        <f t="shared" si="0"/>
        <v>20738</v>
      </c>
    </row>
    <row r="41" spans="1:14" x14ac:dyDescent="0.25">
      <c r="A41" s="196">
        <v>34</v>
      </c>
      <c r="B41" s="21" t="s">
        <v>120</v>
      </c>
      <c r="C41" s="64">
        <v>74</v>
      </c>
      <c r="D41" s="64">
        <v>802</v>
      </c>
      <c r="E41" s="64">
        <v>1</v>
      </c>
      <c r="F41" s="64">
        <v>17</v>
      </c>
      <c r="G41" s="64">
        <v>131</v>
      </c>
      <c r="H41" s="64">
        <v>1160</v>
      </c>
      <c r="I41" s="64">
        <v>499</v>
      </c>
      <c r="J41" s="64">
        <v>2707</v>
      </c>
      <c r="K41" s="64">
        <v>3808</v>
      </c>
      <c r="L41" s="64">
        <v>15398</v>
      </c>
      <c r="M41" s="64">
        <f t="shared" si="0"/>
        <v>4513</v>
      </c>
      <c r="N41" s="64">
        <f t="shared" si="0"/>
        <v>20084</v>
      </c>
    </row>
    <row r="42" spans="1:14" x14ac:dyDescent="0.25">
      <c r="A42" s="196">
        <v>35</v>
      </c>
      <c r="B42" s="21" t="s">
        <v>121</v>
      </c>
      <c r="C42" s="64">
        <v>92</v>
      </c>
      <c r="D42" s="64">
        <v>671</v>
      </c>
      <c r="E42" s="64">
        <v>24</v>
      </c>
      <c r="F42" s="64">
        <v>104</v>
      </c>
      <c r="G42" s="64">
        <v>383</v>
      </c>
      <c r="H42" s="64">
        <v>3551</v>
      </c>
      <c r="I42" s="64">
        <v>2007</v>
      </c>
      <c r="J42" s="64">
        <v>8193</v>
      </c>
      <c r="K42" s="64">
        <v>17038</v>
      </c>
      <c r="L42" s="64">
        <v>45902</v>
      </c>
      <c r="M42" s="64">
        <f t="shared" si="0"/>
        <v>19544</v>
      </c>
      <c r="N42" s="64">
        <f t="shared" si="0"/>
        <v>58421</v>
      </c>
    </row>
    <row r="43" spans="1:14" x14ac:dyDescent="0.25">
      <c r="A43" s="196">
        <v>36</v>
      </c>
      <c r="B43" s="21" t="s">
        <v>122</v>
      </c>
      <c r="C43" s="64">
        <v>20</v>
      </c>
      <c r="D43" s="64">
        <v>95</v>
      </c>
      <c r="E43" s="64">
        <v>0</v>
      </c>
      <c r="F43" s="64">
        <v>0</v>
      </c>
      <c r="G43" s="64">
        <v>42</v>
      </c>
      <c r="H43" s="64">
        <v>406</v>
      </c>
      <c r="I43" s="64">
        <v>243</v>
      </c>
      <c r="J43" s="64">
        <v>873</v>
      </c>
      <c r="K43" s="64">
        <v>1760</v>
      </c>
      <c r="L43" s="64">
        <v>5840</v>
      </c>
      <c r="M43" s="64">
        <f t="shared" si="0"/>
        <v>2065</v>
      </c>
      <c r="N43" s="64">
        <f t="shared" si="0"/>
        <v>7214</v>
      </c>
    </row>
    <row r="44" spans="1:14" x14ac:dyDescent="0.25">
      <c r="A44" s="196">
        <v>37</v>
      </c>
      <c r="B44" s="21" t="s">
        <v>123</v>
      </c>
      <c r="C44" s="64">
        <v>95</v>
      </c>
      <c r="D44" s="64">
        <v>842</v>
      </c>
      <c r="E44" s="64">
        <v>15</v>
      </c>
      <c r="F44" s="64">
        <v>116</v>
      </c>
      <c r="G44" s="64">
        <v>270</v>
      </c>
      <c r="H44" s="64">
        <v>3791</v>
      </c>
      <c r="I44" s="64">
        <v>1482</v>
      </c>
      <c r="J44" s="64">
        <v>8958</v>
      </c>
      <c r="K44" s="64">
        <v>9717</v>
      </c>
      <c r="L44" s="64">
        <v>31360</v>
      </c>
      <c r="M44" s="64">
        <f t="shared" si="0"/>
        <v>11579</v>
      </c>
      <c r="N44" s="64">
        <f t="shared" si="0"/>
        <v>45067</v>
      </c>
    </row>
    <row r="45" spans="1:14" x14ac:dyDescent="0.25">
      <c r="A45" s="196">
        <v>38</v>
      </c>
      <c r="B45" s="21" t="s">
        <v>124</v>
      </c>
      <c r="C45" s="64">
        <v>287</v>
      </c>
      <c r="D45" s="64">
        <v>1997</v>
      </c>
      <c r="E45" s="64">
        <v>36</v>
      </c>
      <c r="F45" s="64">
        <v>472</v>
      </c>
      <c r="G45" s="64">
        <v>784</v>
      </c>
      <c r="H45" s="64">
        <v>12653</v>
      </c>
      <c r="I45" s="64">
        <v>8886</v>
      </c>
      <c r="J45" s="64">
        <v>33396</v>
      </c>
      <c r="K45" s="64">
        <v>61558</v>
      </c>
      <c r="L45" s="64">
        <v>135410</v>
      </c>
      <c r="M45" s="64">
        <f t="shared" si="0"/>
        <v>71551</v>
      </c>
      <c r="N45" s="64">
        <f t="shared" si="0"/>
        <v>183928</v>
      </c>
    </row>
    <row r="46" spans="1:14" x14ac:dyDescent="0.25">
      <c r="A46" s="196">
        <v>39</v>
      </c>
      <c r="B46" s="21" t="s">
        <v>125</v>
      </c>
      <c r="C46" s="64">
        <v>10</v>
      </c>
      <c r="D46" s="64">
        <v>112</v>
      </c>
      <c r="E46" s="64">
        <v>15</v>
      </c>
      <c r="F46" s="64">
        <v>125</v>
      </c>
      <c r="G46" s="64">
        <v>321</v>
      </c>
      <c r="H46" s="64">
        <v>2878</v>
      </c>
      <c r="I46" s="64">
        <v>1035</v>
      </c>
      <c r="J46" s="64">
        <v>4758</v>
      </c>
      <c r="K46" s="64">
        <v>10427</v>
      </c>
      <c r="L46" s="64">
        <v>45986</v>
      </c>
      <c r="M46" s="64">
        <f t="shared" si="0"/>
        <v>11808</v>
      </c>
      <c r="N46" s="64">
        <f t="shared" si="0"/>
        <v>53859</v>
      </c>
    </row>
    <row r="47" spans="1:14" x14ac:dyDescent="0.25">
      <c r="A47" s="196">
        <v>40</v>
      </c>
      <c r="B47" s="21" t="s">
        <v>126</v>
      </c>
      <c r="C47" s="64">
        <v>208</v>
      </c>
      <c r="D47" s="64">
        <v>1494</v>
      </c>
      <c r="E47" s="64">
        <v>13</v>
      </c>
      <c r="F47" s="64">
        <v>101</v>
      </c>
      <c r="G47" s="64">
        <v>324</v>
      </c>
      <c r="H47" s="64">
        <v>3235</v>
      </c>
      <c r="I47" s="64">
        <v>1411</v>
      </c>
      <c r="J47" s="64">
        <v>8010</v>
      </c>
      <c r="K47" s="64">
        <v>19826</v>
      </c>
      <c r="L47" s="64">
        <v>37766</v>
      </c>
      <c r="M47" s="64">
        <f t="shared" si="0"/>
        <v>21782</v>
      </c>
      <c r="N47" s="64">
        <f t="shared" si="0"/>
        <v>50606</v>
      </c>
    </row>
    <row r="48" spans="1:14" x14ac:dyDescent="0.25">
      <c r="A48" s="196">
        <v>41</v>
      </c>
      <c r="B48" s="21" t="s">
        <v>127</v>
      </c>
      <c r="C48" s="64">
        <v>126</v>
      </c>
      <c r="D48" s="64">
        <v>1047</v>
      </c>
      <c r="E48" s="64">
        <v>250</v>
      </c>
      <c r="F48" s="64">
        <v>1271</v>
      </c>
      <c r="G48" s="64">
        <v>2043</v>
      </c>
      <c r="H48" s="64">
        <v>37955</v>
      </c>
      <c r="I48" s="64">
        <v>8899</v>
      </c>
      <c r="J48" s="64">
        <v>41491</v>
      </c>
      <c r="K48" s="64">
        <v>81211</v>
      </c>
      <c r="L48" s="64">
        <v>711048</v>
      </c>
      <c r="M48" s="64">
        <f t="shared" si="0"/>
        <v>92529</v>
      </c>
      <c r="N48" s="64">
        <f t="shared" si="0"/>
        <v>792812</v>
      </c>
    </row>
    <row r="49" spans="1:14" x14ac:dyDescent="0.25">
      <c r="A49" s="52" t="s">
        <v>72</v>
      </c>
      <c r="B49" s="53"/>
      <c r="C49" s="66">
        <f t="shared" ref="C49:N49" si="1">SUM(C8:C48)</f>
        <v>8959</v>
      </c>
      <c r="D49" s="66">
        <f t="shared" si="1"/>
        <v>432403</v>
      </c>
      <c r="E49" s="66">
        <f t="shared" si="1"/>
        <v>2218</v>
      </c>
      <c r="F49" s="66">
        <f t="shared" si="1"/>
        <v>17622</v>
      </c>
      <c r="G49" s="66">
        <f t="shared" si="1"/>
        <v>31968</v>
      </c>
      <c r="H49" s="66">
        <f t="shared" si="1"/>
        <v>591416</v>
      </c>
      <c r="I49" s="66">
        <f t="shared" si="1"/>
        <v>169225</v>
      </c>
      <c r="J49" s="66">
        <f t="shared" si="1"/>
        <v>684558</v>
      </c>
      <c r="K49" s="66">
        <f t="shared" si="1"/>
        <v>1314979</v>
      </c>
      <c r="L49" s="66">
        <f t="shared" si="1"/>
        <v>6861347</v>
      </c>
      <c r="M49" s="66">
        <f t="shared" si="1"/>
        <v>1527349</v>
      </c>
      <c r="N49" s="66">
        <f t="shared" si="1"/>
        <v>8587346</v>
      </c>
    </row>
  </sheetData>
  <mergeCells count="14">
    <mergeCell ref="I6:J6"/>
    <mergeCell ref="K6:L6"/>
    <mergeCell ref="M6:N6"/>
    <mergeCell ref="A49:B49"/>
    <mergeCell ref="A1:N1"/>
    <mergeCell ref="A2:N2"/>
    <mergeCell ref="A3:N3"/>
    <mergeCell ref="A4:N4"/>
    <mergeCell ref="K5:L5"/>
    <mergeCell ref="A6:A7"/>
    <mergeCell ref="B6:B7"/>
    <mergeCell ref="C6:D6"/>
    <mergeCell ref="E6:F6"/>
    <mergeCell ref="G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D6FD-84F3-40DA-AD8E-80AE9B7BF70A}">
  <dimension ref="A1:E48"/>
  <sheetViews>
    <sheetView topLeftCell="A19" workbookViewId="0">
      <selection activeCell="H40" sqref="H40"/>
    </sheetView>
  </sheetViews>
  <sheetFormatPr defaultRowHeight="15" x14ac:dyDescent="0.25"/>
  <cols>
    <col min="1" max="1" width="9.28515625" bestFit="1" customWidth="1"/>
    <col min="2" max="2" width="20.42578125" bestFit="1" customWidth="1"/>
    <col min="3" max="3" width="11.5703125" bestFit="1" customWidth="1"/>
    <col min="4" max="4" width="16.5703125" bestFit="1" customWidth="1"/>
    <col min="5" max="5" width="13.42578125" bestFit="1" customWidth="1"/>
  </cols>
  <sheetData>
    <row r="1" spans="1:5" x14ac:dyDescent="0.25">
      <c r="A1" s="13" t="s">
        <v>0</v>
      </c>
      <c r="B1" s="13"/>
      <c r="C1" s="13"/>
      <c r="D1" s="13"/>
      <c r="E1" s="13"/>
    </row>
    <row r="2" spans="1:5" x14ac:dyDescent="0.25">
      <c r="A2" s="13" t="s">
        <v>1</v>
      </c>
      <c r="B2" s="13"/>
      <c r="C2" s="13"/>
      <c r="D2" s="13"/>
      <c r="E2" s="13"/>
    </row>
    <row r="3" spans="1:5" x14ac:dyDescent="0.25">
      <c r="A3" s="14" t="s">
        <v>83</v>
      </c>
      <c r="B3" s="14"/>
      <c r="C3" s="14"/>
      <c r="D3" s="14"/>
      <c r="E3" s="14"/>
    </row>
    <row r="4" spans="1:5" x14ac:dyDescent="0.25">
      <c r="A4" s="13" t="s">
        <v>276</v>
      </c>
      <c r="B4" s="13"/>
      <c r="C4" s="13"/>
      <c r="D4" s="13"/>
      <c r="E4" s="13"/>
    </row>
    <row r="5" spans="1:5" x14ac:dyDescent="0.25">
      <c r="A5" s="5"/>
      <c r="B5" s="5"/>
      <c r="C5" s="5"/>
      <c r="D5" s="6" t="s">
        <v>74</v>
      </c>
      <c r="E5" s="7" t="s">
        <v>84</v>
      </c>
    </row>
    <row r="6" spans="1:5" x14ac:dyDescent="0.25">
      <c r="A6" s="45" t="s">
        <v>85</v>
      </c>
      <c r="B6" s="46" t="s">
        <v>86</v>
      </c>
      <c r="C6" s="47" t="s">
        <v>76</v>
      </c>
      <c r="D6" s="48" t="s">
        <v>77</v>
      </c>
      <c r="E6" s="48" t="s">
        <v>78</v>
      </c>
    </row>
    <row r="7" spans="1:5" x14ac:dyDescent="0.25">
      <c r="A7" s="49">
        <v>1</v>
      </c>
      <c r="B7" s="21" t="s">
        <v>87</v>
      </c>
      <c r="C7" s="50">
        <v>3963121</v>
      </c>
      <c r="D7" s="50">
        <v>3063930</v>
      </c>
      <c r="E7" s="51">
        <f t="shared" ref="E7:E48" si="0">D7/C7%</f>
        <v>77.311038446719138</v>
      </c>
    </row>
    <row r="8" spans="1:5" x14ac:dyDescent="0.25">
      <c r="A8" s="49">
        <v>2</v>
      </c>
      <c r="B8" s="21" t="s">
        <v>88</v>
      </c>
      <c r="C8" s="50">
        <v>2161842</v>
      </c>
      <c r="D8" s="50">
        <v>1946191</v>
      </c>
      <c r="E8" s="51">
        <f t="shared" si="0"/>
        <v>90.024664152144339</v>
      </c>
    </row>
    <row r="9" spans="1:5" x14ac:dyDescent="0.25">
      <c r="A9" s="49">
        <v>3</v>
      </c>
      <c r="B9" s="21" t="s">
        <v>277</v>
      </c>
      <c r="C9" s="50">
        <v>630069</v>
      </c>
      <c r="D9" s="50">
        <v>2711590</v>
      </c>
      <c r="E9" s="51">
        <f t="shared" si="0"/>
        <v>430.36397600897681</v>
      </c>
    </row>
    <row r="10" spans="1:5" x14ac:dyDescent="0.25">
      <c r="A10" s="49">
        <v>4</v>
      </c>
      <c r="B10" s="21" t="s">
        <v>90</v>
      </c>
      <c r="C10" s="50">
        <v>892500</v>
      </c>
      <c r="D10" s="50">
        <v>873755</v>
      </c>
      <c r="E10" s="51">
        <f t="shared" si="0"/>
        <v>97.899719887955186</v>
      </c>
    </row>
    <row r="11" spans="1:5" x14ac:dyDescent="0.25">
      <c r="A11" s="49">
        <v>5</v>
      </c>
      <c r="B11" s="21" t="s">
        <v>91</v>
      </c>
      <c r="C11" s="50">
        <v>709862</v>
      </c>
      <c r="D11" s="50">
        <v>761140</v>
      </c>
      <c r="E11" s="51">
        <f t="shared" si="0"/>
        <v>107.22365755597566</v>
      </c>
    </row>
    <row r="12" spans="1:5" x14ac:dyDescent="0.25">
      <c r="A12" s="49">
        <v>6</v>
      </c>
      <c r="B12" s="21" t="s">
        <v>92</v>
      </c>
      <c r="C12" s="50">
        <v>822994</v>
      </c>
      <c r="D12" s="50">
        <v>1121059</v>
      </c>
      <c r="E12" s="51">
        <f t="shared" si="0"/>
        <v>136.21715346648941</v>
      </c>
    </row>
    <row r="13" spans="1:5" x14ac:dyDescent="0.25">
      <c r="A13" s="49">
        <v>7</v>
      </c>
      <c r="B13" s="21" t="s">
        <v>278</v>
      </c>
      <c r="C13" s="50">
        <v>875634</v>
      </c>
      <c r="D13" s="50">
        <v>813974</v>
      </c>
      <c r="E13" s="51">
        <f t="shared" si="0"/>
        <v>92.958245111542041</v>
      </c>
    </row>
    <row r="14" spans="1:5" x14ac:dyDescent="0.25">
      <c r="A14" s="49">
        <v>8</v>
      </c>
      <c r="B14" s="21" t="s">
        <v>94</v>
      </c>
      <c r="C14" s="50">
        <v>1347622</v>
      </c>
      <c r="D14" s="50">
        <v>1045897</v>
      </c>
      <c r="E14" s="51">
        <f t="shared" si="0"/>
        <v>77.610561418558021</v>
      </c>
    </row>
    <row r="15" spans="1:5" x14ac:dyDescent="0.25">
      <c r="A15" s="49">
        <v>9</v>
      </c>
      <c r="B15" s="21" t="s">
        <v>95</v>
      </c>
      <c r="C15" s="50">
        <v>2309997</v>
      </c>
      <c r="D15" s="50">
        <v>3554419</v>
      </c>
      <c r="E15" s="51">
        <f t="shared" si="0"/>
        <v>153.87115221361759</v>
      </c>
    </row>
    <row r="16" spans="1:5" x14ac:dyDescent="0.25">
      <c r="A16" s="49">
        <v>10</v>
      </c>
      <c r="B16" s="21" t="s">
        <v>96</v>
      </c>
      <c r="C16" s="50">
        <v>2747226</v>
      </c>
      <c r="D16" s="50">
        <v>3065771</v>
      </c>
      <c r="E16" s="51">
        <f t="shared" si="0"/>
        <v>111.59515089038908</v>
      </c>
    </row>
    <row r="17" spans="1:5" x14ac:dyDescent="0.25">
      <c r="A17" s="49">
        <v>11</v>
      </c>
      <c r="B17" s="21" t="s">
        <v>97</v>
      </c>
      <c r="C17" s="50">
        <v>789301</v>
      </c>
      <c r="D17" s="50">
        <v>784489</v>
      </c>
      <c r="E17" s="51">
        <f t="shared" si="0"/>
        <v>99.390346648490237</v>
      </c>
    </row>
    <row r="18" spans="1:5" x14ac:dyDescent="0.25">
      <c r="A18" s="49">
        <v>12</v>
      </c>
      <c r="B18" s="21" t="s">
        <v>98</v>
      </c>
      <c r="C18" s="50">
        <v>1515116</v>
      </c>
      <c r="D18" s="50">
        <v>1549426</v>
      </c>
      <c r="E18" s="51">
        <f t="shared" si="0"/>
        <v>102.2645130801866</v>
      </c>
    </row>
    <row r="19" spans="1:5" x14ac:dyDescent="0.25">
      <c r="A19" s="49">
        <v>13</v>
      </c>
      <c r="B19" s="21" t="s">
        <v>99</v>
      </c>
      <c r="C19" s="50">
        <v>1418991</v>
      </c>
      <c r="D19" s="50">
        <v>1519688</v>
      </c>
      <c r="E19" s="51">
        <f t="shared" si="0"/>
        <v>107.09638045625377</v>
      </c>
    </row>
    <row r="20" spans="1:5" x14ac:dyDescent="0.25">
      <c r="A20" s="49">
        <v>14</v>
      </c>
      <c r="B20" s="21" t="s">
        <v>100</v>
      </c>
      <c r="C20" s="50">
        <v>1039243</v>
      </c>
      <c r="D20" s="50">
        <v>878341</v>
      </c>
      <c r="E20" s="51">
        <f t="shared" si="0"/>
        <v>84.517384288371431</v>
      </c>
    </row>
    <row r="21" spans="1:5" x14ac:dyDescent="0.25">
      <c r="A21" s="49">
        <v>15</v>
      </c>
      <c r="B21" s="21" t="s">
        <v>279</v>
      </c>
      <c r="C21" s="50">
        <v>352408</v>
      </c>
      <c r="D21" s="50">
        <v>312009</v>
      </c>
      <c r="E21" s="51">
        <f t="shared" si="0"/>
        <v>88.536298835440746</v>
      </c>
    </row>
    <row r="22" spans="1:5" x14ac:dyDescent="0.25">
      <c r="A22" s="49">
        <v>16</v>
      </c>
      <c r="B22" s="21" t="s">
        <v>102</v>
      </c>
      <c r="C22" s="50">
        <v>507627</v>
      </c>
      <c r="D22" s="50">
        <v>389479</v>
      </c>
      <c r="E22" s="51">
        <f t="shared" si="0"/>
        <v>76.725430286411083</v>
      </c>
    </row>
    <row r="23" spans="1:5" x14ac:dyDescent="0.25">
      <c r="A23" s="49">
        <v>17</v>
      </c>
      <c r="B23" s="21" t="s">
        <v>280</v>
      </c>
      <c r="C23" s="50">
        <v>909491</v>
      </c>
      <c r="D23" s="50">
        <v>775592</v>
      </c>
      <c r="E23" s="51">
        <f t="shared" si="0"/>
        <v>85.277589332934582</v>
      </c>
    </row>
    <row r="24" spans="1:5" x14ac:dyDescent="0.25">
      <c r="A24" s="49">
        <v>18</v>
      </c>
      <c r="B24" s="21" t="s">
        <v>104</v>
      </c>
      <c r="C24" s="50">
        <v>852431</v>
      </c>
      <c r="D24" s="50">
        <v>565576</v>
      </c>
      <c r="E24" s="51">
        <f t="shared" si="0"/>
        <v>66.348595956740198</v>
      </c>
    </row>
    <row r="25" spans="1:5" x14ac:dyDescent="0.25">
      <c r="A25" s="49">
        <v>19</v>
      </c>
      <c r="B25" s="21" t="s">
        <v>281</v>
      </c>
      <c r="C25" s="50">
        <v>2099495</v>
      </c>
      <c r="D25" s="50">
        <v>3008549</v>
      </c>
      <c r="E25" s="51">
        <f t="shared" si="0"/>
        <v>143.29869802023819</v>
      </c>
    </row>
    <row r="26" spans="1:5" x14ac:dyDescent="0.25">
      <c r="A26" s="49">
        <v>20</v>
      </c>
      <c r="B26" s="21" t="s">
        <v>106</v>
      </c>
      <c r="C26" s="50">
        <v>1208442</v>
      </c>
      <c r="D26" s="50">
        <v>2116270</v>
      </c>
      <c r="E26" s="51">
        <f t="shared" si="0"/>
        <v>175.12383713906004</v>
      </c>
    </row>
    <row r="27" spans="1:5" x14ac:dyDescent="0.25">
      <c r="A27" s="49">
        <v>21</v>
      </c>
      <c r="B27" s="21" t="s">
        <v>107</v>
      </c>
      <c r="C27" s="50">
        <v>25144896</v>
      </c>
      <c r="D27" s="50">
        <v>26575821</v>
      </c>
      <c r="E27" s="51">
        <f t="shared" si="0"/>
        <v>105.69071751181632</v>
      </c>
    </row>
    <row r="28" spans="1:5" x14ac:dyDescent="0.25">
      <c r="A28" s="49">
        <v>22</v>
      </c>
      <c r="B28" s="21" t="s">
        <v>108</v>
      </c>
      <c r="C28" s="50">
        <v>433240</v>
      </c>
      <c r="D28" s="50">
        <v>717585</v>
      </c>
      <c r="E28" s="51">
        <f t="shared" si="0"/>
        <v>165.63221309205062</v>
      </c>
    </row>
    <row r="29" spans="1:5" x14ac:dyDescent="0.25">
      <c r="A29" s="49">
        <v>23</v>
      </c>
      <c r="B29" s="21" t="s">
        <v>109</v>
      </c>
      <c r="C29" s="50">
        <v>903418</v>
      </c>
      <c r="D29" s="50">
        <v>781338</v>
      </c>
      <c r="E29" s="51">
        <f t="shared" si="0"/>
        <v>86.486875399870272</v>
      </c>
    </row>
    <row r="30" spans="1:5" x14ac:dyDescent="0.25">
      <c r="A30" s="49">
        <v>24</v>
      </c>
      <c r="B30" s="21" t="s">
        <v>110</v>
      </c>
      <c r="C30" s="50">
        <v>711102</v>
      </c>
      <c r="D30" s="50">
        <v>903502</v>
      </c>
      <c r="E30" s="51">
        <f t="shared" si="0"/>
        <v>127.05659666264474</v>
      </c>
    </row>
    <row r="31" spans="1:5" x14ac:dyDescent="0.25">
      <c r="A31" s="49">
        <v>25</v>
      </c>
      <c r="B31" s="21" t="s">
        <v>111</v>
      </c>
      <c r="C31" s="50">
        <v>2147956</v>
      </c>
      <c r="D31" s="50">
        <v>1752043</v>
      </c>
      <c r="E31" s="51">
        <f t="shared" si="0"/>
        <v>81.567918523470681</v>
      </c>
    </row>
    <row r="32" spans="1:5" x14ac:dyDescent="0.25">
      <c r="A32" s="49">
        <v>26</v>
      </c>
      <c r="B32" s="21" t="s">
        <v>112</v>
      </c>
      <c r="C32" s="50">
        <v>6263449</v>
      </c>
      <c r="D32" s="50">
        <v>5675360</v>
      </c>
      <c r="E32" s="51">
        <f t="shared" si="0"/>
        <v>90.610780098951878</v>
      </c>
    </row>
    <row r="33" spans="1:5" x14ac:dyDescent="0.25">
      <c r="A33" s="49">
        <v>27</v>
      </c>
      <c r="B33" s="21" t="s">
        <v>113</v>
      </c>
      <c r="C33" s="50">
        <v>689684</v>
      </c>
      <c r="D33" s="50">
        <v>485533</v>
      </c>
      <c r="E33" s="51">
        <f t="shared" si="0"/>
        <v>70.399342307491551</v>
      </c>
    </row>
    <row r="34" spans="1:5" x14ac:dyDescent="0.25">
      <c r="A34" s="49">
        <v>28</v>
      </c>
      <c r="B34" s="21" t="s">
        <v>282</v>
      </c>
      <c r="C34" s="50">
        <v>1385142</v>
      </c>
      <c r="D34" s="50">
        <v>1537007</v>
      </c>
      <c r="E34" s="51">
        <f t="shared" si="0"/>
        <v>110.96385785717277</v>
      </c>
    </row>
    <row r="35" spans="1:5" x14ac:dyDescent="0.25">
      <c r="A35" s="49">
        <v>29</v>
      </c>
      <c r="B35" s="21" t="s">
        <v>115</v>
      </c>
      <c r="C35" s="50">
        <v>3868940</v>
      </c>
      <c r="D35" s="50">
        <v>3119164</v>
      </c>
      <c r="E35" s="51">
        <f t="shared" si="0"/>
        <v>80.620635109358119</v>
      </c>
    </row>
    <row r="36" spans="1:5" x14ac:dyDescent="0.25">
      <c r="A36" s="49">
        <v>30</v>
      </c>
      <c r="B36" s="21" t="s">
        <v>283</v>
      </c>
      <c r="C36" s="50">
        <v>1057910</v>
      </c>
      <c r="D36" s="50">
        <v>1069707</v>
      </c>
      <c r="E36" s="51">
        <f t="shared" si="0"/>
        <v>101.11512321464018</v>
      </c>
    </row>
    <row r="37" spans="1:5" x14ac:dyDescent="0.25">
      <c r="A37" s="49">
        <v>31</v>
      </c>
      <c r="B37" s="21" t="s">
        <v>117</v>
      </c>
      <c r="C37" s="50">
        <v>836062</v>
      </c>
      <c r="D37" s="50">
        <v>1111873</v>
      </c>
      <c r="E37" s="51">
        <f t="shared" si="0"/>
        <v>132.98929983661498</v>
      </c>
    </row>
    <row r="38" spans="1:5" x14ac:dyDescent="0.25">
      <c r="A38" s="49">
        <v>32</v>
      </c>
      <c r="B38" s="21" t="s">
        <v>118</v>
      </c>
      <c r="C38" s="50">
        <v>1566908</v>
      </c>
      <c r="D38" s="50">
        <v>1149813</v>
      </c>
      <c r="E38" s="51">
        <f t="shared" si="0"/>
        <v>73.381015349975883</v>
      </c>
    </row>
    <row r="39" spans="1:5" x14ac:dyDescent="0.25">
      <c r="A39" s="49">
        <v>33</v>
      </c>
      <c r="B39" s="21" t="s">
        <v>284</v>
      </c>
      <c r="C39" s="50">
        <v>287010</v>
      </c>
      <c r="D39" s="50">
        <v>481821</v>
      </c>
      <c r="E39" s="51">
        <f t="shared" si="0"/>
        <v>167.8760321940002</v>
      </c>
    </row>
    <row r="40" spans="1:5" x14ac:dyDescent="0.25">
      <c r="A40" s="49">
        <v>34</v>
      </c>
      <c r="B40" s="21" t="s">
        <v>120</v>
      </c>
      <c r="C40" s="50">
        <v>323061</v>
      </c>
      <c r="D40" s="50">
        <v>549719</v>
      </c>
      <c r="E40" s="51">
        <f t="shared" si="0"/>
        <v>170.15950548038916</v>
      </c>
    </row>
    <row r="41" spans="1:5" x14ac:dyDescent="0.25">
      <c r="A41" s="49">
        <v>35</v>
      </c>
      <c r="B41" s="21" t="s">
        <v>121</v>
      </c>
      <c r="C41" s="50">
        <v>1014830</v>
      </c>
      <c r="D41" s="50">
        <v>740983</v>
      </c>
      <c r="E41" s="51">
        <f t="shared" si="0"/>
        <v>73.015480425292907</v>
      </c>
    </row>
    <row r="42" spans="1:5" x14ac:dyDescent="0.25">
      <c r="A42" s="49">
        <v>36</v>
      </c>
      <c r="B42" s="21" t="s">
        <v>285</v>
      </c>
      <c r="C42" s="50">
        <v>184360</v>
      </c>
      <c r="D42" s="50">
        <v>133398</v>
      </c>
      <c r="E42" s="51">
        <f t="shared" si="0"/>
        <v>72.357344326318071</v>
      </c>
    </row>
    <row r="43" spans="1:5" x14ac:dyDescent="0.25">
      <c r="A43" s="49">
        <v>37</v>
      </c>
      <c r="B43" s="21" t="s">
        <v>123</v>
      </c>
      <c r="C43" s="50">
        <v>959756</v>
      </c>
      <c r="D43" s="50">
        <v>777739</v>
      </c>
      <c r="E43" s="51">
        <f t="shared" si="0"/>
        <v>81.035075581710359</v>
      </c>
    </row>
    <row r="44" spans="1:5" x14ac:dyDescent="0.25">
      <c r="A44" s="49">
        <v>38</v>
      </c>
      <c r="B44" s="21" t="s">
        <v>124</v>
      </c>
      <c r="C44" s="50">
        <v>2388387</v>
      </c>
      <c r="D44" s="50">
        <v>2704122</v>
      </c>
      <c r="E44" s="51">
        <f t="shared" si="0"/>
        <v>113.21959129739025</v>
      </c>
    </row>
    <row r="45" spans="1:5" x14ac:dyDescent="0.25">
      <c r="A45" s="49">
        <v>39</v>
      </c>
      <c r="B45" s="21" t="s">
        <v>125</v>
      </c>
      <c r="C45" s="50">
        <v>981553</v>
      </c>
      <c r="D45" s="50">
        <v>570712</v>
      </c>
      <c r="E45" s="51">
        <f t="shared" si="0"/>
        <v>58.143778277892274</v>
      </c>
    </row>
    <row r="46" spans="1:5" x14ac:dyDescent="0.25">
      <c r="A46" s="49">
        <v>40</v>
      </c>
      <c r="B46" s="21" t="s">
        <v>126</v>
      </c>
      <c r="C46" s="50">
        <v>1008908</v>
      </c>
      <c r="D46" s="50">
        <v>1113816</v>
      </c>
      <c r="E46" s="51">
        <f t="shared" si="0"/>
        <v>110.39817307425454</v>
      </c>
    </row>
    <row r="47" spans="1:5" x14ac:dyDescent="0.25">
      <c r="A47" s="49">
        <v>41</v>
      </c>
      <c r="B47" s="21" t="s">
        <v>127</v>
      </c>
      <c r="C47" s="50">
        <v>5289911</v>
      </c>
      <c r="D47" s="50">
        <v>4576606</v>
      </c>
      <c r="E47" s="51">
        <f t="shared" si="0"/>
        <v>86.515746673242703</v>
      </c>
    </row>
    <row r="48" spans="1:5" x14ac:dyDescent="0.25">
      <c r="A48" s="52" t="s">
        <v>72</v>
      </c>
      <c r="B48" s="53"/>
      <c r="C48" s="54">
        <f>SUM(C7:C47)</f>
        <v>84599895</v>
      </c>
      <c r="D48" s="54">
        <f>SUM(D7:D47)</f>
        <v>87384807</v>
      </c>
      <c r="E48" s="55">
        <f t="shared" si="0"/>
        <v>103.291862241673</v>
      </c>
    </row>
  </sheetData>
  <mergeCells count="5">
    <mergeCell ref="A1:E1"/>
    <mergeCell ref="A2:E2"/>
    <mergeCell ref="A3:E3"/>
    <mergeCell ref="A4:E4"/>
    <mergeCell ref="A48:B48"/>
  </mergeCells>
  <pageMargins left="0.7" right="0.7" top="0.75" bottom="0.75" header="0.3" footer="0.3"/>
  <pageSetup paperSize="9" orientation="portrait" copies="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CA93-1266-40A9-978A-0835E67CE097}">
  <dimension ref="A1:W65"/>
  <sheetViews>
    <sheetView workbookViewId="0">
      <selection activeCell="L69" sqref="L69"/>
    </sheetView>
  </sheetViews>
  <sheetFormatPr defaultRowHeight="15" x14ac:dyDescent="0.25"/>
  <cols>
    <col min="2" max="2" width="37.28515625" bestFit="1" customWidth="1"/>
    <col min="3" max="3" width="14.7109375" bestFit="1" customWidth="1"/>
    <col min="4" max="7" width="10.140625" bestFit="1" customWidth="1"/>
    <col min="10" max="10" width="10.140625" bestFit="1" customWidth="1"/>
    <col min="18" max="18" width="16.42578125" bestFit="1" customWidth="1"/>
    <col min="19" max="19" width="10.140625" bestFit="1" customWidth="1"/>
    <col min="21" max="22" width="10.140625" bestFit="1" customWidth="1"/>
  </cols>
  <sheetData>
    <row r="1" spans="1:23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x14ac:dyDescent="0.25">
      <c r="A3" s="14" t="s">
        <v>128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x14ac:dyDescent="0.25">
      <c r="A5" s="9"/>
      <c r="B5" s="56"/>
      <c r="C5" s="9"/>
      <c r="D5" s="9"/>
      <c r="E5" s="57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7" t="s">
        <v>74</v>
      </c>
      <c r="S5" s="6"/>
      <c r="T5" s="58" t="s">
        <v>129</v>
      </c>
      <c r="U5" s="58"/>
      <c r="V5" s="9"/>
      <c r="W5" s="9"/>
    </row>
    <row r="6" spans="1:23" ht="15" customHeight="1" x14ac:dyDescent="0.25">
      <c r="A6" s="59" t="s">
        <v>286</v>
      </c>
      <c r="B6" s="60" t="s">
        <v>5</v>
      </c>
      <c r="C6" s="59" t="s">
        <v>130</v>
      </c>
      <c r="D6" s="59" t="s">
        <v>77</v>
      </c>
      <c r="E6" s="59"/>
      <c r="F6" s="59" t="s">
        <v>131</v>
      </c>
      <c r="G6" s="59"/>
      <c r="H6" s="61" t="s">
        <v>132</v>
      </c>
      <c r="I6" s="59" t="s">
        <v>133</v>
      </c>
      <c r="J6" s="59"/>
      <c r="K6" s="61" t="s">
        <v>132</v>
      </c>
      <c r="L6" s="59" t="s">
        <v>134</v>
      </c>
      <c r="M6" s="59"/>
      <c r="N6" s="59" t="s">
        <v>132</v>
      </c>
      <c r="O6" s="59" t="s">
        <v>135</v>
      </c>
      <c r="P6" s="59"/>
      <c r="Q6" s="59" t="s">
        <v>132</v>
      </c>
      <c r="R6" s="59" t="s">
        <v>136</v>
      </c>
      <c r="S6" s="59"/>
      <c r="T6" s="59" t="s">
        <v>132</v>
      </c>
      <c r="U6" s="59" t="s">
        <v>137</v>
      </c>
      <c r="V6" s="59"/>
      <c r="W6" s="59" t="s">
        <v>132</v>
      </c>
    </row>
    <row r="7" spans="1:23" x14ac:dyDescent="0.25">
      <c r="A7" s="59"/>
      <c r="B7" s="60"/>
      <c r="C7" s="59"/>
      <c r="D7" s="62" t="s">
        <v>138</v>
      </c>
      <c r="E7" s="63" t="s">
        <v>139</v>
      </c>
      <c r="F7" s="62" t="s">
        <v>138</v>
      </c>
      <c r="G7" s="62" t="s">
        <v>139</v>
      </c>
      <c r="H7" s="61"/>
      <c r="I7" s="62" t="s">
        <v>138</v>
      </c>
      <c r="J7" s="62" t="s">
        <v>139</v>
      </c>
      <c r="K7" s="61"/>
      <c r="L7" s="62" t="s">
        <v>138</v>
      </c>
      <c r="M7" s="62" t="s">
        <v>139</v>
      </c>
      <c r="N7" s="59"/>
      <c r="O7" s="62" t="s">
        <v>138</v>
      </c>
      <c r="P7" s="62" t="s">
        <v>139</v>
      </c>
      <c r="Q7" s="59"/>
      <c r="R7" s="62" t="s">
        <v>138</v>
      </c>
      <c r="S7" s="62" t="s">
        <v>139</v>
      </c>
      <c r="T7" s="59"/>
      <c r="U7" s="62" t="s">
        <v>138</v>
      </c>
      <c r="V7" s="62" t="s">
        <v>139</v>
      </c>
      <c r="W7" s="59"/>
    </row>
    <row r="8" spans="1:23" x14ac:dyDescent="0.25">
      <c r="A8" s="19" t="s">
        <v>12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x14ac:dyDescent="0.25">
      <c r="A9" s="20">
        <v>1</v>
      </c>
      <c r="B9" s="21" t="s">
        <v>13</v>
      </c>
      <c r="C9" s="64">
        <f>'[2]CD RATIO'!L10</f>
        <v>7810313</v>
      </c>
      <c r="D9" s="64">
        <f t="shared" ref="D9:E21" si="0">R9+U9</f>
        <v>1386671</v>
      </c>
      <c r="E9" s="64">
        <f t="shared" si="0"/>
        <v>6765901</v>
      </c>
      <c r="F9" s="64">
        <f>'[2]OS AGRI'!O10</f>
        <v>841519</v>
      </c>
      <c r="G9" s="64">
        <f>'[2]OS AGRI'!P10</f>
        <v>2255944</v>
      </c>
      <c r="H9" s="65">
        <f t="shared" ref="H9:H21" si="1">G9/E9%</f>
        <v>33.342846725070324</v>
      </c>
      <c r="I9" s="22">
        <f>'[2]OS MSME'!C9+'[2]OS MSME'!E9+'[2]OS MSME'!G9</f>
        <v>136584</v>
      </c>
      <c r="J9" s="64">
        <f>'[2]OS MSME'!D9+'[2]OS MSME'!F9+'[2]OS MSME'!H9</f>
        <v>1262496</v>
      </c>
      <c r="K9" s="65">
        <f t="shared" ref="K9:K21" si="2">J9/E9%</f>
        <v>18.659687748904396</v>
      </c>
      <c r="L9" s="22">
        <f>'[2]OS MSME'!I9</f>
        <v>509</v>
      </c>
      <c r="M9" s="64">
        <f>'[2]OS MSME'!J9</f>
        <v>175281</v>
      </c>
      <c r="N9" s="65">
        <f t="shared" ref="N9:N21" si="3">M9/E9%</f>
        <v>2.5906527452884696</v>
      </c>
      <c r="O9" s="22">
        <f>'[2]OS OPS'!O9</f>
        <v>56938</v>
      </c>
      <c r="P9" s="64">
        <f>'[2]OS OPS'!P9</f>
        <v>515754</v>
      </c>
      <c r="Q9" s="65">
        <f t="shared" ref="Q9:Q21" si="4">P9/E9%</f>
        <v>7.6228428408869719</v>
      </c>
      <c r="R9" s="64">
        <f t="shared" ref="R9:S20" si="5">F9+I9+L9+O9</f>
        <v>1035550</v>
      </c>
      <c r="S9" s="64">
        <f t="shared" si="5"/>
        <v>4209475</v>
      </c>
      <c r="T9" s="65">
        <f t="shared" ref="T9:T21" si="6">S9/E9%</f>
        <v>62.21603006015016</v>
      </c>
      <c r="U9" s="22">
        <f>'[2]OS NPS'!M9</f>
        <v>351121</v>
      </c>
      <c r="V9" s="22">
        <f>'[2]OS NPS'!N9</f>
        <v>2556426</v>
      </c>
      <c r="W9" s="65">
        <f t="shared" ref="W9:W21" si="7">V9/E9%</f>
        <v>37.783969939849847</v>
      </c>
    </row>
    <row r="10" spans="1:23" x14ac:dyDescent="0.25">
      <c r="A10" s="20">
        <v>2</v>
      </c>
      <c r="B10" s="21" t="s">
        <v>14</v>
      </c>
      <c r="C10" s="64">
        <f>'[2]CD RATIO'!L11</f>
        <v>1437560</v>
      </c>
      <c r="D10" s="22">
        <f t="shared" si="0"/>
        <v>193432</v>
      </c>
      <c r="E10" s="22">
        <f t="shared" si="0"/>
        <v>1152246</v>
      </c>
      <c r="F10" s="64">
        <f>'[2]OS AGRI'!O11</f>
        <v>122338</v>
      </c>
      <c r="G10" s="64">
        <f>'[2]OS AGRI'!P11</f>
        <v>353381</v>
      </c>
      <c r="H10" s="65">
        <f t="shared" si="1"/>
        <v>30.668884942972248</v>
      </c>
      <c r="I10" s="22">
        <f>'[2]OS MSME'!C10+'[2]OS MSME'!E10+'[2]OS MSME'!G10</f>
        <v>22174</v>
      </c>
      <c r="J10" s="64">
        <f>'[2]OS MSME'!D10+'[2]OS MSME'!F10+'[2]OS MSME'!H10</f>
        <v>214196</v>
      </c>
      <c r="K10" s="65">
        <f t="shared" si="2"/>
        <v>18.589433159238567</v>
      </c>
      <c r="L10" s="22">
        <f>'[2]OS MSME'!I10</f>
        <v>290</v>
      </c>
      <c r="M10" s="64">
        <f>'[2]OS MSME'!J10</f>
        <v>30029</v>
      </c>
      <c r="N10" s="65">
        <f t="shared" si="3"/>
        <v>2.6061275109655404</v>
      </c>
      <c r="O10" s="22">
        <f>'[2]OS OPS'!O10</f>
        <v>10684</v>
      </c>
      <c r="P10" s="64">
        <f>'[2]OS OPS'!P10</f>
        <v>144611</v>
      </c>
      <c r="Q10" s="65">
        <f t="shared" si="4"/>
        <v>12.55035817004355</v>
      </c>
      <c r="R10" s="64">
        <f t="shared" si="5"/>
        <v>155486</v>
      </c>
      <c r="S10" s="64">
        <f t="shared" si="5"/>
        <v>742217</v>
      </c>
      <c r="T10" s="65">
        <f t="shared" si="6"/>
        <v>64.414803783219909</v>
      </c>
      <c r="U10" s="22">
        <f>'[2]OS NPS'!M10</f>
        <v>37946</v>
      </c>
      <c r="V10" s="22">
        <f>'[2]OS NPS'!N10</f>
        <v>410029</v>
      </c>
      <c r="W10" s="65">
        <f t="shared" si="7"/>
        <v>35.585196216780098</v>
      </c>
    </row>
    <row r="11" spans="1:23" x14ac:dyDescent="0.25">
      <c r="A11" s="20">
        <v>3</v>
      </c>
      <c r="B11" s="21" t="s">
        <v>15</v>
      </c>
      <c r="C11" s="64">
        <f>'[2]CD RATIO'!L12</f>
        <v>309205</v>
      </c>
      <c r="D11" s="22">
        <f t="shared" si="0"/>
        <v>26325</v>
      </c>
      <c r="E11" s="22">
        <f t="shared" si="0"/>
        <v>827164</v>
      </c>
      <c r="F11" s="64">
        <f>'[2]OS AGRI'!O12</f>
        <v>7545</v>
      </c>
      <c r="G11" s="64">
        <f>'[2]OS AGRI'!P12</f>
        <v>37101</v>
      </c>
      <c r="H11" s="65">
        <f t="shared" si="1"/>
        <v>4.485325763693778</v>
      </c>
      <c r="I11" s="22">
        <f>'[2]OS MSME'!C11+'[2]OS MSME'!E11+'[2]OS MSME'!G11</f>
        <v>3180</v>
      </c>
      <c r="J11" s="64">
        <f>'[2]OS MSME'!D11+'[2]OS MSME'!F11+'[2]OS MSME'!H11</f>
        <v>99567</v>
      </c>
      <c r="K11" s="65">
        <f t="shared" si="2"/>
        <v>12.037153454454014</v>
      </c>
      <c r="L11" s="22">
        <f>'[2]OS MSME'!I11</f>
        <v>27</v>
      </c>
      <c r="M11" s="64">
        <f>'[2]OS MSME'!J11</f>
        <v>24131</v>
      </c>
      <c r="N11" s="65">
        <f t="shared" si="3"/>
        <v>2.9173174848034975</v>
      </c>
      <c r="O11" s="22">
        <f>'[2]OS OPS'!O11</f>
        <v>3123</v>
      </c>
      <c r="P11" s="64">
        <f>'[2]OS OPS'!P11</f>
        <v>37947</v>
      </c>
      <c r="Q11" s="65">
        <f t="shared" si="4"/>
        <v>4.5876029421009621</v>
      </c>
      <c r="R11" s="64">
        <f t="shared" si="5"/>
        <v>13875</v>
      </c>
      <c r="S11" s="64">
        <f t="shared" si="5"/>
        <v>198746</v>
      </c>
      <c r="T11" s="65">
        <f t="shared" si="6"/>
        <v>24.027399645052252</v>
      </c>
      <c r="U11" s="22">
        <f>'[2]OS NPS'!M11</f>
        <v>12450</v>
      </c>
      <c r="V11" s="22">
        <f>'[2]OS NPS'!N11</f>
        <v>628418</v>
      </c>
      <c r="W11" s="65">
        <f t="shared" si="7"/>
        <v>75.972600354947758</v>
      </c>
    </row>
    <row r="12" spans="1:23" x14ac:dyDescent="0.25">
      <c r="A12" s="20">
        <v>4</v>
      </c>
      <c r="B12" s="21" t="s">
        <v>16</v>
      </c>
      <c r="C12" s="64">
        <f>'[2]CD RATIO'!L13</f>
        <v>1615440</v>
      </c>
      <c r="D12" s="22">
        <f t="shared" si="0"/>
        <v>216918</v>
      </c>
      <c r="E12" s="22">
        <f t="shared" si="0"/>
        <v>2054188</v>
      </c>
      <c r="F12" s="64">
        <f>'[2]OS AGRI'!O13</f>
        <v>94562</v>
      </c>
      <c r="G12" s="64">
        <f>'[2]OS AGRI'!P13</f>
        <v>366035</v>
      </c>
      <c r="H12" s="65">
        <f t="shared" si="1"/>
        <v>17.81896301604332</v>
      </c>
      <c r="I12" s="22">
        <f>'[2]OS MSME'!C12+'[2]OS MSME'!E12+'[2]OS MSME'!G12</f>
        <v>29541</v>
      </c>
      <c r="J12" s="64">
        <f>'[2]OS MSME'!D12+'[2]OS MSME'!F12+'[2]OS MSME'!H12</f>
        <v>501522</v>
      </c>
      <c r="K12" s="65">
        <f t="shared" si="2"/>
        <v>24.414610541975708</v>
      </c>
      <c r="L12" s="22">
        <f>'[2]OS MSME'!I12</f>
        <v>396</v>
      </c>
      <c r="M12" s="64">
        <f>'[2]OS MSME'!J12</f>
        <v>141647</v>
      </c>
      <c r="N12" s="65">
        <f t="shared" si="3"/>
        <v>6.895522707756057</v>
      </c>
      <c r="O12" s="22">
        <f>'[2]OS OPS'!O12</f>
        <v>18409</v>
      </c>
      <c r="P12" s="64">
        <f>'[2]OS OPS'!P12</f>
        <v>174153</v>
      </c>
      <c r="Q12" s="65">
        <f t="shared" si="4"/>
        <v>8.4779484643080369</v>
      </c>
      <c r="R12" s="64">
        <f t="shared" si="5"/>
        <v>142908</v>
      </c>
      <c r="S12" s="64">
        <f t="shared" si="5"/>
        <v>1183357</v>
      </c>
      <c r="T12" s="65">
        <f t="shared" si="6"/>
        <v>57.607044730083125</v>
      </c>
      <c r="U12" s="22">
        <f>'[2]OS NPS'!M12</f>
        <v>74010</v>
      </c>
      <c r="V12" s="22">
        <f>'[2]OS NPS'!N12</f>
        <v>870831</v>
      </c>
      <c r="W12" s="65">
        <f t="shared" si="7"/>
        <v>42.392955269916868</v>
      </c>
    </row>
    <row r="13" spans="1:23" x14ac:dyDescent="0.25">
      <c r="A13" s="20">
        <v>5</v>
      </c>
      <c r="B13" s="21" t="s">
        <v>17</v>
      </c>
      <c r="C13" s="64">
        <f>'[2]CD RATIO'!L14</f>
        <v>1363306</v>
      </c>
      <c r="D13" s="22">
        <f t="shared" si="0"/>
        <v>151840</v>
      </c>
      <c r="E13" s="22">
        <f t="shared" si="0"/>
        <v>845398</v>
      </c>
      <c r="F13" s="64">
        <f>'[2]OS AGRI'!O14</f>
        <v>93263</v>
      </c>
      <c r="G13" s="64">
        <f>'[2]OS AGRI'!P14</f>
        <v>266572</v>
      </c>
      <c r="H13" s="65">
        <f t="shared" si="1"/>
        <v>31.532130428508232</v>
      </c>
      <c r="I13" s="22">
        <f>'[2]OS MSME'!C13+'[2]OS MSME'!E13+'[2]OS MSME'!G13</f>
        <v>17335</v>
      </c>
      <c r="J13" s="64">
        <f>'[2]OS MSME'!D13+'[2]OS MSME'!F13+'[2]OS MSME'!H13</f>
        <v>216568</v>
      </c>
      <c r="K13" s="65">
        <f t="shared" si="2"/>
        <v>25.61728322044765</v>
      </c>
      <c r="L13" s="22">
        <f>'[2]OS MSME'!I13</f>
        <v>24</v>
      </c>
      <c r="M13" s="64">
        <f>'[2]OS MSME'!J13</f>
        <v>15179</v>
      </c>
      <c r="N13" s="65">
        <f t="shared" si="3"/>
        <v>1.795485676568906</v>
      </c>
      <c r="O13" s="22">
        <f>'[2]OS OPS'!O13</f>
        <v>9862</v>
      </c>
      <c r="P13" s="64">
        <f>'[2]OS OPS'!P13</f>
        <v>95952</v>
      </c>
      <c r="Q13" s="65">
        <f t="shared" si="4"/>
        <v>11.349920392525178</v>
      </c>
      <c r="R13" s="64">
        <f t="shared" si="5"/>
        <v>120484</v>
      </c>
      <c r="S13" s="64">
        <f t="shared" si="5"/>
        <v>594271</v>
      </c>
      <c r="T13" s="65">
        <f t="shared" si="6"/>
        <v>70.294819718049965</v>
      </c>
      <c r="U13" s="22">
        <f>'[2]OS NPS'!M13</f>
        <v>31356</v>
      </c>
      <c r="V13" s="22">
        <f>'[2]OS NPS'!N13</f>
        <v>251127</v>
      </c>
      <c r="W13" s="65">
        <f t="shared" si="7"/>
        <v>29.705180281950042</v>
      </c>
    </row>
    <row r="14" spans="1:23" x14ac:dyDescent="0.25">
      <c r="A14" s="20">
        <v>6</v>
      </c>
      <c r="B14" s="21" t="s">
        <v>18</v>
      </c>
      <c r="C14" s="64">
        <f>'[2]CD RATIO'!L15</f>
        <v>1064007</v>
      </c>
      <c r="D14" s="22">
        <f t="shared" si="0"/>
        <v>71946</v>
      </c>
      <c r="E14" s="22">
        <f t="shared" si="0"/>
        <v>957194</v>
      </c>
      <c r="F14" s="64">
        <f>'[2]OS AGRI'!O15</f>
        <v>28297</v>
      </c>
      <c r="G14" s="64">
        <f>'[2]OS AGRI'!P15</f>
        <v>115847</v>
      </c>
      <c r="H14" s="65">
        <f t="shared" si="1"/>
        <v>12.102771225059914</v>
      </c>
      <c r="I14" s="22">
        <f>'[2]OS MSME'!C14+'[2]OS MSME'!E14+'[2]OS MSME'!G14</f>
        <v>7822</v>
      </c>
      <c r="J14" s="64">
        <f>'[2]OS MSME'!D14+'[2]OS MSME'!F14+'[2]OS MSME'!H14</f>
        <v>168418</v>
      </c>
      <c r="K14" s="65">
        <f t="shared" si="2"/>
        <v>17.594970298601954</v>
      </c>
      <c r="L14" s="22">
        <f>'[2]OS MSME'!I14</f>
        <v>87</v>
      </c>
      <c r="M14" s="64">
        <f>'[2]OS MSME'!J14</f>
        <v>65734</v>
      </c>
      <c r="N14" s="65">
        <f t="shared" si="3"/>
        <v>6.8673644005290457</v>
      </c>
      <c r="O14" s="22">
        <f>'[2]OS OPS'!O14</f>
        <v>5299</v>
      </c>
      <c r="P14" s="64">
        <f>'[2]OS OPS'!P14</f>
        <v>52048</v>
      </c>
      <c r="Q14" s="65">
        <f t="shared" si="4"/>
        <v>5.4375602020071163</v>
      </c>
      <c r="R14" s="64">
        <f t="shared" si="5"/>
        <v>41505</v>
      </c>
      <c r="S14" s="64">
        <f t="shared" si="5"/>
        <v>402047</v>
      </c>
      <c r="T14" s="65">
        <f t="shared" si="6"/>
        <v>42.002666126198029</v>
      </c>
      <c r="U14" s="22">
        <f>'[2]OS NPS'!M14</f>
        <v>30441</v>
      </c>
      <c r="V14" s="22">
        <f>'[2]OS NPS'!N14</f>
        <v>555147</v>
      </c>
      <c r="W14" s="65">
        <f t="shared" si="7"/>
        <v>57.997333873801963</v>
      </c>
    </row>
    <row r="15" spans="1:23" x14ac:dyDescent="0.25">
      <c r="A15" s="20">
        <v>7</v>
      </c>
      <c r="B15" s="21" t="s">
        <v>19</v>
      </c>
      <c r="C15" s="64">
        <f>'[2]CD RATIO'!L16</f>
        <v>438982</v>
      </c>
      <c r="D15" s="22">
        <f t="shared" si="0"/>
        <v>44253</v>
      </c>
      <c r="E15" s="22">
        <f t="shared" si="0"/>
        <v>774628</v>
      </c>
      <c r="F15" s="64">
        <f>'[2]OS AGRI'!O16</f>
        <v>11167</v>
      </c>
      <c r="G15" s="64">
        <f>'[2]OS AGRI'!P16</f>
        <v>110183</v>
      </c>
      <c r="H15" s="65">
        <f t="shared" si="1"/>
        <v>14.223988804948956</v>
      </c>
      <c r="I15" s="22">
        <f>'[2]OS MSME'!C15+'[2]OS MSME'!E15+'[2]OS MSME'!G15</f>
        <v>8325</v>
      </c>
      <c r="J15" s="64">
        <f>'[2]OS MSME'!D15+'[2]OS MSME'!F15+'[2]OS MSME'!H15</f>
        <v>57841</v>
      </c>
      <c r="K15" s="65">
        <f t="shared" si="2"/>
        <v>7.466938969414997</v>
      </c>
      <c r="L15" s="22">
        <f>'[2]OS MSME'!I15</f>
        <v>14</v>
      </c>
      <c r="M15" s="64">
        <f>'[2]OS MSME'!J15</f>
        <v>25097</v>
      </c>
      <c r="N15" s="65">
        <f t="shared" si="3"/>
        <v>3.2398777219516983</v>
      </c>
      <c r="O15" s="22">
        <f>'[2]OS OPS'!O15</f>
        <v>2985</v>
      </c>
      <c r="P15" s="64">
        <f>'[2]OS OPS'!P15</f>
        <v>44969</v>
      </c>
      <c r="Q15" s="65">
        <f t="shared" si="4"/>
        <v>5.8052381272042837</v>
      </c>
      <c r="R15" s="64">
        <f t="shared" si="5"/>
        <v>22491</v>
      </c>
      <c r="S15" s="64">
        <f t="shared" si="5"/>
        <v>238090</v>
      </c>
      <c r="T15" s="65">
        <f t="shared" si="6"/>
        <v>30.736043623519937</v>
      </c>
      <c r="U15" s="22">
        <f>'[2]OS NPS'!M15</f>
        <v>21762</v>
      </c>
      <c r="V15" s="22">
        <f>'[2]OS NPS'!N15</f>
        <v>536538</v>
      </c>
      <c r="W15" s="65">
        <f t="shared" si="7"/>
        <v>69.263956376480067</v>
      </c>
    </row>
    <row r="16" spans="1:23" x14ac:dyDescent="0.25">
      <c r="A16" s="20">
        <v>8</v>
      </c>
      <c r="B16" s="21" t="s">
        <v>20</v>
      </c>
      <c r="C16" s="64">
        <f>'[2]CD RATIO'!L17</f>
        <v>7661461</v>
      </c>
      <c r="D16" s="22">
        <f t="shared" si="0"/>
        <v>967144</v>
      </c>
      <c r="E16" s="22">
        <f t="shared" si="0"/>
        <v>6498349</v>
      </c>
      <c r="F16" s="64">
        <f>'[2]OS AGRI'!O17</f>
        <v>647450</v>
      </c>
      <c r="G16" s="64">
        <f>'[2]OS AGRI'!P17</f>
        <v>2024811</v>
      </c>
      <c r="H16" s="65">
        <f t="shared" si="1"/>
        <v>31.15885281015224</v>
      </c>
      <c r="I16" s="22">
        <f>'[2]OS MSME'!C16+'[2]OS MSME'!E16+'[2]OS MSME'!G16</f>
        <v>94116</v>
      </c>
      <c r="J16" s="64">
        <f>'[2]OS MSME'!D16+'[2]OS MSME'!F16+'[2]OS MSME'!H16</f>
        <v>1252100</v>
      </c>
      <c r="K16" s="65">
        <f t="shared" si="2"/>
        <v>19.267970987707802</v>
      </c>
      <c r="L16" s="22">
        <f>'[2]OS MSME'!I16</f>
        <v>538</v>
      </c>
      <c r="M16" s="64">
        <f>'[2]OS MSME'!J16</f>
        <v>243743</v>
      </c>
      <c r="N16" s="65">
        <f t="shared" si="3"/>
        <v>3.750845022327979</v>
      </c>
      <c r="O16" s="22">
        <f>'[2]OS OPS'!O16</f>
        <v>56149</v>
      </c>
      <c r="P16" s="64">
        <f>'[2]OS OPS'!P16</f>
        <v>390276</v>
      </c>
      <c r="Q16" s="65">
        <f t="shared" si="4"/>
        <v>6.005771619837593</v>
      </c>
      <c r="R16" s="64">
        <f t="shared" si="5"/>
        <v>798253</v>
      </c>
      <c r="S16" s="64">
        <f t="shared" si="5"/>
        <v>3910930</v>
      </c>
      <c r="T16" s="65">
        <f t="shared" si="6"/>
        <v>60.183440440025613</v>
      </c>
      <c r="U16" s="22">
        <f>'[2]OS NPS'!M16</f>
        <v>168891</v>
      </c>
      <c r="V16" s="22">
        <f>'[2]OS NPS'!N16</f>
        <v>2587419</v>
      </c>
      <c r="W16" s="65">
        <f t="shared" si="7"/>
        <v>39.816559559974387</v>
      </c>
    </row>
    <row r="17" spans="1:23" x14ac:dyDescent="0.25">
      <c r="A17" s="20">
        <v>9</v>
      </c>
      <c r="B17" s="21" t="s">
        <v>21</v>
      </c>
      <c r="C17" s="64">
        <f>'[2]CD RATIO'!L18</f>
        <v>266504</v>
      </c>
      <c r="D17" s="22">
        <f t="shared" si="0"/>
        <v>33889</v>
      </c>
      <c r="E17" s="22">
        <f t="shared" si="0"/>
        <v>249138</v>
      </c>
      <c r="F17" s="64">
        <f>'[2]OS AGRI'!O18</f>
        <v>19582</v>
      </c>
      <c r="G17" s="64">
        <f>'[2]OS AGRI'!P18</f>
        <v>83739</v>
      </c>
      <c r="H17" s="65">
        <f t="shared" si="1"/>
        <v>33.61149242588445</v>
      </c>
      <c r="I17" s="22">
        <f>'[2]OS MSME'!C17+'[2]OS MSME'!E17+'[2]OS MSME'!G17</f>
        <v>3486</v>
      </c>
      <c r="J17" s="64">
        <f>'[2]OS MSME'!D17+'[2]OS MSME'!F17+'[2]OS MSME'!H17</f>
        <v>70049</v>
      </c>
      <c r="K17" s="65">
        <f t="shared" si="2"/>
        <v>28.116545850091114</v>
      </c>
      <c r="L17" s="22">
        <f>'[2]OS MSME'!I17</f>
        <v>6</v>
      </c>
      <c r="M17" s="64">
        <f>'[2]OS MSME'!J17</f>
        <v>1428</v>
      </c>
      <c r="N17" s="65">
        <f t="shared" si="3"/>
        <v>0.57317631192351226</v>
      </c>
      <c r="O17" s="22">
        <f>'[2]OS OPS'!O17</f>
        <v>2524</v>
      </c>
      <c r="P17" s="64">
        <f>'[2]OS OPS'!P17</f>
        <v>18520</v>
      </c>
      <c r="Q17" s="65">
        <f t="shared" si="4"/>
        <v>7.433631160240509</v>
      </c>
      <c r="R17" s="64">
        <f t="shared" si="5"/>
        <v>25598</v>
      </c>
      <c r="S17" s="64">
        <f t="shared" si="5"/>
        <v>173736</v>
      </c>
      <c r="T17" s="65">
        <f t="shared" si="6"/>
        <v>69.734845748139577</v>
      </c>
      <c r="U17" s="22">
        <f>'[2]OS NPS'!M17</f>
        <v>8291</v>
      </c>
      <c r="V17" s="22">
        <f>'[2]OS NPS'!N17</f>
        <v>75402</v>
      </c>
      <c r="W17" s="65">
        <f t="shared" si="7"/>
        <v>30.265154251860412</v>
      </c>
    </row>
    <row r="18" spans="1:23" x14ac:dyDescent="0.25">
      <c r="A18" s="20">
        <v>10</v>
      </c>
      <c r="B18" s="21" t="s">
        <v>22</v>
      </c>
      <c r="C18" s="64">
        <f>'[2]CD RATIO'!L19</f>
        <v>2077982</v>
      </c>
      <c r="D18" s="22">
        <f t="shared" si="0"/>
        <v>231317</v>
      </c>
      <c r="E18" s="22">
        <f t="shared" si="0"/>
        <v>1733036</v>
      </c>
      <c r="F18" s="64">
        <f>'[2]OS AGRI'!O19</f>
        <v>124471</v>
      </c>
      <c r="G18" s="64">
        <f>'[2]OS AGRI'!P19</f>
        <v>421571</v>
      </c>
      <c r="H18" s="65">
        <f t="shared" si="1"/>
        <v>24.325576618142957</v>
      </c>
      <c r="I18" s="22">
        <f>'[2]OS MSME'!C18+'[2]OS MSME'!E18+'[2]OS MSME'!G18</f>
        <v>28788</v>
      </c>
      <c r="J18" s="64">
        <f>'[2]OS MSME'!D18+'[2]OS MSME'!F18+'[2]OS MSME'!H18</f>
        <v>387704</v>
      </c>
      <c r="K18" s="65">
        <f t="shared" si="2"/>
        <v>22.371376012962223</v>
      </c>
      <c r="L18" s="22">
        <f>'[2]OS MSME'!I18</f>
        <v>141</v>
      </c>
      <c r="M18" s="64">
        <f>'[2]OS MSME'!J18</f>
        <v>88619</v>
      </c>
      <c r="N18" s="65">
        <f t="shared" si="3"/>
        <v>5.1135117793282996</v>
      </c>
      <c r="O18" s="22">
        <f>'[2]OS OPS'!O18</f>
        <v>10502</v>
      </c>
      <c r="P18" s="64">
        <f>'[2]OS OPS'!P18</f>
        <v>90328</v>
      </c>
      <c r="Q18" s="65">
        <f t="shared" si="4"/>
        <v>5.212124849108732</v>
      </c>
      <c r="R18" s="64">
        <f t="shared" si="5"/>
        <v>163902</v>
      </c>
      <c r="S18" s="64">
        <f t="shared" si="5"/>
        <v>988222</v>
      </c>
      <c r="T18" s="65">
        <f t="shared" si="6"/>
        <v>57.022589259542215</v>
      </c>
      <c r="U18" s="22">
        <f>'[2]OS NPS'!M18</f>
        <v>67415</v>
      </c>
      <c r="V18" s="22">
        <f>'[2]OS NPS'!N18</f>
        <v>744814</v>
      </c>
      <c r="W18" s="65">
        <f t="shared" si="7"/>
        <v>42.977410740457785</v>
      </c>
    </row>
    <row r="19" spans="1:23" x14ac:dyDescent="0.25">
      <c r="A19" s="20">
        <v>11</v>
      </c>
      <c r="B19" s="21" t="s">
        <v>23</v>
      </c>
      <c r="C19" s="64">
        <f>'[2]CD RATIO'!L20</f>
        <v>1578594</v>
      </c>
      <c r="D19" s="22">
        <f t="shared" si="0"/>
        <v>205805</v>
      </c>
      <c r="E19" s="22">
        <f t="shared" si="0"/>
        <v>1454923</v>
      </c>
      <c r="F19" s="64">
        <f>'[2]OS AGRI'!O20</f>
        <v>130129</v>
      </c>
      <c r="G19" s="64">
        <f>'[2]OS AGRI'!P20</f>
        <v>372861</v>
      </c>
      <c r="H19" s="65">
        <f t="shared" si="1"/>
        <v>25.627541801181231</v>
      </c>
      <c r="I19" s="22">
        <f>'[2]OS MSME'!C19+'[2]OS MSME'!E19+'[2]OS MSME'!G19</f>
        <v>24498</v>
      </c>
      <c r="J19" s="64">
        <f>'[2]OS MSME'!D19+'[2]OS MSME'!F19+'[2]OS MSME'!H19</f>
        <v>443127</v>
      </c>
      <c r="K19" s="65">
        <f t="shared" si="2"/>
        <v>30.457075735279464</v>
      </c>
      <c r="L19" s="22">
        <f>'[2]OS MSME'!I19</f>
        <v>12</v>
      </c>
      <c r="M19" s="64">
        <f>'[2]OS MSME'!J19</f>
        <v>10752</v>
      </c>
      <c r="N19" s="65">
        <f t="shared" si="3"/>
        <v>0.73900818118897016</v>
      </c>
      <c r="O19" s="22">
        <f>'[2]OS OPS'!O19</f>
        <v>20447</v>
      </c>
      <c r="P19" s="64">
        <f>'[2]OS OPS'!P19</f>
        <v>185415</v>
      </c>
      <c r="Q19" s="65">
        <f t="shared" si="4"/>
        <v>12.743973392406334</v>
      </c>
      <c r="R19" s="64">
        <f t="shared" si="5"/>
        <v>175086</v>
      </c>
      <c r="S19" s="64">
        <f t="shared" si="5"/>
        <v>1012155</v>
      </c>
      <c r="T19" s="65">
        <f t="shared" si="6"/>
        <v>69.567599110055994</v>
      </c>
      <c r="U19" s="22">
        <f>'[2]OS NPS'!M19</f>
        <v>30719</v>
      </c>
      <c r="V19" s="22">
        <f>'[2]OS NPS'!N19</f>
        <v>442768</v>
      </c>
      <c r="W19" s="65">
        <f t="shared" si="7"/>
        <v>30.432400889944006</v>
      </c>
    </row>
    <row r="20" spans="1:23" x14ac:dyDescent="0.25">
      <c r="A20" s="20">
        <v>12</v>
      </c>
      <c r="B20" s="21" t="s">
        <v>24</v>
      </c>
      <c r="C20" s="64">
        <f>'[2]CD RATIO'!L21</f>
        <v>24489645</v>
      </c>
      <c r="D20" s="22">
        <f t="shared" si="0"/>
        <v>2547085</v>
      </c>
      <c r="E20" s="22">
        <f t="shared" si="0"/>
        <v>18857788</v>
      </c>
      <c r="F20" s="64">
        <f>'[2]OS AGRI'!O21</f>
        <v>803655</v>
      </c>
      <c r="G20" s="64">
        <f>'[2]OS AGRI'!P21</f>
        <v>2659593</v>
      </c>
      <c r="H20" s="65">
        <f t="shared" si="1"/>
        <v>14.103419764820773</v>
      </c>
      <c r="I20" s="22">
        <f>'[2]OS MSME'!C20+'[2]OS MSME'!E20+'[2]OS MSME'!G20</f>
        <v>187069</v>
      </c>
      <c r="J20" s="64">
        <f>'[2]OS MSME'!D20+'[2]OS MSME'!F20+'[2]OS MSME'!H20</f>
        <v>2419621</v>
      </c>
      <c r="K20" s="65">
        <f t="shared" si="2"/>
        <v>12.830884513072265</v>
      </c>
      <c r="L20" s="22">
        <f>'[2]OS MSME'!I20</f>
        <v>983</v>
      </c>
      <c r="M20" s="64">
        <f>'[2]OS MSME'!J20</f>
        <v>3681488</v>
      </c>
      <c r="N20" s="65">
        <f t="shared" si="3"/>
        <v>19.522374522398916</v>
      </c>
      <c r="O20" s="22">
        <f>'[2]OS OPS'!O20</f>
        <v>223012</v>
      </c>
      <c r="P20" s="64">
        <f>'[2]OS OPS'!P20</f>
        <v>1838418</v>
      </c>
      <c r="Q20" s="65">
        <f t="shared" si="4"/>
        <v>9.7488528347015038</v>
      </c>
      <c r="R20" s="64">
        <f t="shared" si="5"/>
        <v>1214719</v>
      </c>
      <c r="S20" s="64">
        <f t="shared" si="5"/>
        <v>10599120</v>
      </c>
      <c r="T20" s="65">
        <f t="shared" si="6"/>
        <v>56.205531634993456</v>
      </c>
      <c r="U20" s="22">
        <f>'[2]OS NPS'!M20</f>
        <v>1332366</v>
      </c>
      <c r="V20" s="22">
        <f>'[2]OS NPS'!N20</f>
        <v>8258668</v>
      </c>
      <c r="W20" s="65">
        <f t="shared" si="7"/>
        <v>43.794468365006544</v>
      </c>
    </row>
    <row r="21" spans="1:23" x14ac:dyDescent="0.25">
      <c r="A21" s="23" t="s">
        <v>25</v>
      </c>
      <c r="B21" s="24" t="s">
        <v>26</v>
      </c>
      <c r="C21" s="23">
        <f>SUM(C9:C20)</f>
        <v>50112999</v>
      </c>
      <c r="D21" s="23">
        <f t="shared" si="0"/>
        <v>6076625</v>
      </c>
      <c r="E21" s="66">
        <f t="shared" si="0"/>
        <v>42169953</v>
      </c>
      <c r="F21" s="66">
        <f>SUM(F9:F20)</f>
        <v>2923978</v>
      </c>
      <c r="G21" s="23">
        <f>SUM(G9:G20)</f>
        <v>9067638</v>
      </c>
      <c r="H21" s="67">
        <f t="shared" si="1"/>
        <v>21.502603998633813</v>
      </c>
      <c r="I21" s="23">
        <f>SUM(I9:I20)</f>
        <v>562918</v>
      </c>
      <c r="J21" s="23">
        <f>SUM(J9:J20)</f>
        <v>7093209</v>
      </c>
      <c r="K21" s="67">
        <f t="shared" si="2"/>
        <v>16.82052858821066</v>
      </c>
      <c r="L21" s="23">
        <f>SUM(L9:L20)</f>
        <v>3027</v>
      </c>
      <c r="M21" s="23">
        <f>SUM(M9:M20)</f>
        <v>4503128</v>
      </c>
      <c r="N21" s="67">
        <f t="shared" si="3"/>
        <v>10.678522691263137</v>
      </c>
      <c r="O21" s="23">
        <f>SUM(O9:O20)</f>
        <v>419934</v>
      </c>
      <c r="P21" s="23">
        <f>SUM(P9:P20)</f>
        <v>3588391</v>
      </c>
      <c r="Q21" s="67">
        <f t="shared" si="4"/>
        <v>8.5093549902699674</v>
      </c>
      <c r="R21" s="66">
        <f>SUM(R9:R20)</f>
        <v>3909857</v>
      </c>
      <c r="S21" s="66">
        <f>SUM(S9:S20)</f>
        <v>24252366</v>
      </c>
      <c r="T21" s="67">
        <f t="shared" si="6"/>
        <v>57.511010268377575</v>
      </c>
      <c r="U21" s="23">
        <f>SUM(U9:U20)</f>
        <v>2166768</v>
      </c>
      <c r="V21" s="23">
        <f>SUM(V9:V20)</f>
        <v>17917587</v>
      </c>
      <c r="W21" s="67">
        <f t="shared" si="7"/>
        <v>42.488989731622418</v>
      </c>
    </row>
    <row r="22" spans="1:23" x14ac:dyDescent="0.25">
      <c r="A22" s="19" t="s">
        <v>79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x14ac:dyDescent="0.25">
      <c r="A23" s="20">
        <v>13</v>
      </c>
      <c r="B23" s="21" t="s">
        <v>28</v>
      </c>
      <c r="C23" s="64">
        <f>'[2]CD RATIO'!L24</f>
        <v>2202479</v>
      </c>
      <c r="D23" s="22">
        <f t="shared" ref="D23:E45" si="8">R23+U23</f>
        <v>755178</v>
      </c>
      <c r="E23" s="22">
        <f t="shared" si="8"/>
        <v>4037601</v>
      </c>
      <c r="F23" s="64">
        <f>'[2]OS AGRI'!O24</f>
        <v>187214</v>
      </c>
      <c r="G23" s="64">
        <f>'[2]OS AGRI'!P24</f>
        <v>665116</v>
      </c>
      <c r="H23" s="65">
        <f t="shared" ref="H23:H46" si="9">G23/E23%</f>
        <v>16.473049219078359</v>
      </c>
      <c r="I23" s="22">
        <f>'[2]OS MSME'!C23+'[2]OS MSME'!E23+'[2]OS MSME'!G23</f>
        <v>42942</v>
      </c>
      <c r="J23" s="64">
        <f>'[2]OS MSME'!D23+'[2]OS MSME'!F23+'[2]OS MSME'!H23</f>
        <v>1465847</v>
      </c>
      <c r="K23" s="65">
        <f t="shared" ref="K23:K46" si="10">J23/E23%</f>
        <v>36.304899865043623</v>
      </c>
      <c r="L23" s="22">
        <f>'[2]OS MSME'!I23</f>
        <v>1376</v>
      </c>
      <c r="M23" s="64">
        <f>'[2]OS MSME'!J23</f>
        <v>178831</v>
      </c>
      <c r="N23" s="65">
        <f t="shared" ref="N23:N46" si="11">M23/E23%</f>
        <v>4.4291399769318458</v>
      </c>
      <c r="O23" s="22">
        <f>'[2]OS OPS'!O23</f>
        <v>41897</v>
      </c>
      <c r="P23" s="64">
        <f>'[2]OS OPS'!P23</f>
        <v>182442</v>
      </c>
      <c r="Q23" s="65">
        <f t="shared" ref="Q23:Q46" si="12">P23/E23%</f>
        <v>4.5185742721977729</v>
      </c>
      <c r="R23" s="64">
        <f t="shared" ref="R23:S44" si="13">F23+I23+L23+O23</f>
        <v>273429</v>
      </c>
      <c r="S23" s="64">
        <f t="shared" si="13"/>
        <v>2492236</v>
      </c>
      <c r="T23" s="65">
        <f t="shared" ref="T23:T46" si="14">S23/E23%</f>
        <v>61.725663333251596</v>
      </c>
      <c r="U23" s="22">
        <f>'[2]OS NPS'!M23</f>
        <v>481749</v>
      </c>
      <c r="V23" s="22">
        <f>'[2]OS NPS'!N23</f>
        <v>1545365</v>
      </c>
      <c r="W23" s="65">
        <f t="shared" ref="W23:W46" si="15">V23/E23%</f>
        <v>38.274336666748397</v>
      </c>
    </row>
    <row r="24" spans="1:23" x14ac:dyDescent="0.25">
      <c r="A24" s="20">
        <v>14</v>
      </c>
      <c r="B24" s="21" t="s">
        <v>29</v>
      </c>
      <c r="C24" s="64">
        <f>'[2]CD RATIO'!L25</f>
        <v>289225</v>
      </c>
      <c r="D24" s="22">
        <f t="shared" si="8"/>
        <v>230272</v>
      </c>
      <c r="E24" s="22">
        <f t="shared" si="8"/>
        <v>605266</v>
      </c>
      <c r="F24" s="64">
        <f>'[2]OS AGRI'!O25</f>
        <v>48115</v>
      </c>
      <c r="G24" s="64">
        <f>'[2]OS AGRI'!P25</f>
        <v>69699</v>
      </c>
      <c r="H24" s="65">
        <f t="shared" si="9"/>
        <v>11.515432884054285</v>
      </c>
      <c r="I24" s="22">
        <f>'[2]OS MSME'!C24+'[2]OS MSME'!E24+'[2]OS MSME'!G24</f>
        <v>78306</v>
      </c>
      <c r="J24" s="64">
        <f>'[2]OS MSME'!D24+'[2]OS MSME'!F24+'[2]OS MSME'!H24</f>
        <v>135434</v>
      </c>
      <c r="K24" s="65">
        <f t="shared" si="10"/>
        <v>22.375947104248379</v>
      </c>
      <c r="L24" s="22">
        <f>'[2]OS MSME'!I24</f>
        <v>148</v>
      </c>
      <c r="M24" s="64">
        <f>'[2]OS MSME'!J24</f>
        <v>4483</v>
      </c>
      <c r="N24" s="65">
        <f t="shared" si="11"/>
        <v>0.74066608730706829</v>
      </c>
      <c r="O24" s="22">
        <f>'[2]OS OPS'!O24</f>
        <v>46538</v>
      </c>
      <c r="P24" s="64">
        <f>'[2]OS OPS'!P24</f>
        <v>73826</v>
      </c>
      <c r="Q24" s="65">
        <f t="shared" si="12"/>
        <v>12.19728185624172</v>
      </c>
      <c r="R24" s="64">
        <f t="shared" si="13"/>
        <v>173107</v>
      </c>
      <c r="S24" s="64">
        <f t="shared" si="13"/>
        <v>283442</v>
      </c>
      <c r="T24" s="65">
        <f t="shared" si="14"/>
        <v>46.829327931851452</v>
      </c>
      <c r="U24" s="22">
        <f>'[2]OS NPS'!M24</f>
        <v>57165</v>
      </c>
      <c r="V24" s="22">
        <f>'[2]OS NPS'!N24</f>
        <v>321824</v>
      </c>
      <c r="W24" s="65">
        <f t="shared" si="15"/>
        <v>53.170672068148548</v>
      </c>
    </row>
    <row r="25" spans="1:23" x14ac:dyDescent="0.25">
      <c r="A25" s="20">
        <v>15</v>
      </c>
      <c r="B25" s="21" t="s">
        <v>30</v>
      </c>
      <c r="C25" s="64">
        <f>'[2]CD RATIO'!L26</f>
        <v>46656</v>
      </c>
      <c r="D25" s="22">
        <f t="shared" si="8"/>
        <v>9218</v>
      </c>
      <c r="E25" s="22">
        <f t="shared" si="8"/>
        <v>22025</v>
      </c>
      <c r="F25" s="64">
        <f>'[2]OS AGRI'!O26</f>
        <v>8002</v>
      </c>
      <c r="G25" s="64">
        <f>'[2]OS AGRI'!P26</f>
        <v>8981</v>
      </c>
      <c r="H25" s="65">
        <f t="shared" si="9"/>
        <v>40.776390465380253</v>
      </c>
      <c r="I25" s="22">
        <f>'[2]OS MSME'!C25+'[2]OS MSME'!E25+'[2]OS MSME'!G25</f>
        <v>7</v>
      </c>
      <c r="J25" s="64">
        <f>'[2]OS MSME'!D25+'[2]OS MSME'!F25+'[2]OS MSME'!H25</f>
        <v>605</v>
      </c>
      <c r="K25" s="65">
        <f t="shared" si="10"/>
        <v>2.7468785471055619</v>
      </c>
      <c r="L25" s="22">
        <f>'[2]OS MSME'!I25</f>
        <v>0</v>
      </c>
      <c r="M25" s="64">
        <f>'[2]OS MSME'!J25</f>
        <v>0</v>
      </c>
      <c r="N25" s="65">
        <f t="shared" si="11"/>
        <v>0</v>
      </c>
      <c r="O25" s="22">
        <f>'[2]OS OPS'!O25</f>
        <v>2</v>
      </c>
      <c r="P25" s="64">
        <f>'[2]OS OPS'!P25</f>
        <v>15</v>
      </c>
      <c r="Q25" s="65">
        <f t="shared" si="12"/>
        <v>6.8104426787741201E-2</v>
      </c>
      <c r="R25" s="64">
        <f t="shared" si="13"/>
        <v>8011</v>
      </c>
      <c r="S25" s="64">
        <f t="shared" si="13"/>
        <v>9601</v>
      </c>
      <c r="T25" s="65">
        <f t="shared" si="14"/>
        <v>43.591373439273553</v>
      </c>
      <c r="U25" s="22">
        <f>'[2]OS NPS'!M25</f>
        <v>1207</v>
      </c>
      <c r="V25" s="22">
        <f>'[2]OS NPS'!N25</f>
        <v>12424</v>
      </c>
      <c r="W25" s="65">
        <f t="shared" si="15"/>
        <v>56.408626560726447</v>
      </c>
    </row>
    <row r="26" spans="1:23" x14ac:dyDescent="0.25">
      <c r="A26" s="20">
        <v>16</v>
      </c>
      <c r="B26" s="21" t="s">
        <v>31</v>
      </c>
      <c r="C26" s="64">
        <f>'[2]CD RATIO'!L27</f>
        <v>31598</v>
      </c>
      <c r="D26" s="22">
        <f t="shared" si="8"/>
        <v>1925</v>
      </c>
      <c r="E26" s="22">
        <f t="shared" si="8"/>
        <v>145287</v>
      </c>
      <c r="F26" s="64">
        <f>'[2]OS AGRI'!O27</f>
        <v>31</v>
      </c>
      <c r="G26" s="64">
        <f>'[2]OS AGRI'!P27</f>
        <v>2049</v>
      </c>
      <c r="H26" s="65">
        <f t="shared" si="9"/>
        <v>1.4103120031386154</v>
      </c>
      <c r="I26" s="22">
        <f>'[2]OS MSME'!C26+'[2]OS MSME'!E26+'[2]OS MSME'!G26</f>
        <v>1082</v>
      </c>
      <c r="J26" s="64">
        <f>'[2]OS MSME'!D26+'[2]OS MSME'!F26+'[2]OS MSME'!H26</f>
        <v>103789</v>
      </c>
      <c r="K26" s="65">
        <f t="shared" si="10"/>
        <v>71.437224252686065</v>
      </c>
      <c r="L26" s="22">
        <f>'[2]OS MSME'!I26</f>
        <v>5</v>
      </c>
      <c r="M26" s="64">
        <f>'[2]OS MSME'!J26</f>
        <v>2776</v>
      </c>
      <c r="N26" s="65">
        <f t="shared" si="11"/>
        <v>1.9107008885860401</v>
      </c>
      <c r="O26" s="22">
        <f>'[2]OS OPS'!O26</f>
        <v>82</v>
      </c>
      <c r="P26" s="64">
        <f>'[2]OS OPS'!P26</f>
        <v>1667</v>
      </c>
      <c r="Q26" s="65">
        <f t="shared" si="12"/>
        <v>1.1473841431098448</v>
      </c>
      <c r="R26" s="64">
        <f t="shared" si="13"/>
        <v>1200</v>
      </c>
      <c r="S26" s="64">
        <f t="shared" si="13"/>
        <v>110281</v>
      </c>
      <c r="T26" s="65">
        <f t="shared" si="14"/>
        <v>75.905621287520574</v>
      </c>
      <c r="U26" s="22">
        <f>'[2]OS NPS'!M26</f>
        <v>725</v>
      </c>
      <c r="V26" s="22">
        <f>'[2]OS NPS'!N26</f>
        <v>35006</v>
      </c>
      <c r="W26" s="65">
        <f t="shared" si="15"/>
        <v>24.09437871247944</v>
      </c>
    </row>
    <row r="27" spans="1:23" x14ac:dyDescent="0.25">
      <c r="A27" s="20">
        <v>17</v>
      </c>
      <c r="B27" s="21" t="s">
        <v>32</v>
      </c>
      <c r="C27" s="64">
        <f>'[2]CD RATIO'!L28</f>
        <v>220311</v>
      </c>
      <c r="D27" s="22">
        <f t="shared" si="8"/>
        <v>87195</v>
      </c>
      <c r="E27" s="22">
        <f t="shared" si="8"/>
        <v>341438</v>
      </c>
      <c r="F27" s="64">
        <f>'[2]OS AGRI'!O28</f>
        <v>42741</v>
      </c>
      <c r="G27" s="64">
        <f>'[2]OS AGRI'!P28</f>
        <v>94402</v>
      </c>
      <c r="H27" s="65">
        <f t="shared" si="9"/>
        <v>27.648357827775467</v>
      </c>
      <c r="I27" s="22">
        <f>'[2]OS MSME'!C27+'[2]OS MSME'!E27+'[2]OS MSME'!G27</f>
        <v>2440</v>
      </c>
      <c r="J27" s="64">
        <f>'[2]OS MSME'!D27+'[2]OS MSME'!F27+'[2]OS MSME'!H27</f>
        <v>60358</v>
      </c>
      <c r="K27" s="65">
        <f t="shared" si="10"/>
        <v>17.677587146129017</v>
      </c>
      <c r="L27" s="22">
        <f>'[2]OS MSME'!I27</f>
        <v>3</v>
      </c>
      <c r="M27" s="64">
        <f>'[2]OS MSME'!J27</f>
        <v>140</v>
      </c>
      <c r="N27" s="65">
        <f t="shared" si="11"/>
        <v>4.1003051798569577E-2</v>
      </c>
      <c r="O27" s="22">
        <f>'[2]OS OPS'!O27</f>
        <v>27667</v>
      </c>
      <c r="P27" s="64">
        <f>'[2]OS OPS'!P27</f>
        <v>54398</v>
      </c>
      <c r="Q27" s="65">
        <f t="shared" si="12"/>
        <v>15.932028655275628</v>
      </c>
      <c r="R27" s="64">
        <f t="shared" si="13"/>
        <v>72851</v>
      </c>
      <c r="S27" s="64">
        <f t="shared" si="13"/>
        <v>209298</v>
      </c>
      <c r="T27" s="65">
        <f t="shared" si="14"/>
        <v>61.298976680978683</v>
      </c>
      <c r="U27" s="22">
        <f>'[2]OS NPS'!M27</f>
        <v>14344</v>
      </c>
      <c r="V27" s="22">
        <f>'[2]OS NPS'!N27</f>
        <v>132140</v>
      </c>
      <c r="W27" s="65">
        <f t="shared" si="15"/>
        <v>38.701023319021317</v>
      </c>
    </row>
    <row r="28" spans="1:23" x14ac:dyDescent="0.25">
      <c r="A28" s="20">
        <v>18</v>
      </c>
      <c r="B28" s="21" t="s">
        <v>33</v>
      </c>
      <c r="C28" s="64">
        <f>'[2]CD RATIO'!L29</f>
        <v>4693</v>
      </c>
      <c r="D28" s="22">
        <f t="shared" si="8"/>
        <v>751</v>
      </c>
      <c r="E28" s="22">
        <f t="shared" si="8"/>
        <v>3567</v>
      </c>
      <c r="F28" s="64">
        <f>'[2]OS AGRI'!O29</f>
        <v>2</v>
      </c>
      <c r="G28" s="64">
        <f>'[2]OS AGRI'!P29</f>
        <v>0</v>
      </c>
      <c r="H28" s="65">
        <f t="shared" si="9"/>
        <v>0</v>
      </c>
      <c r="I28" s="22">
        <f>'[2]OS MSME'!C28+'[2]OS MSME'!E28+'[2]OS MSME'!G28</f>
        <v>20</v>
      </c>
      <c r="J28" s="64">
        <f>'[2]OS MSME'!D28+'[2]OS MSME'!F28+'[2]OS MSME'!H28</f>
        <v>162</v>
      </c>
      <c r="K28" s="65">
        <f t="shared" si="10"/>
        <v>4.5416316232127834</v>
      </c>
      <c r="L28" s="22">
        <f>'[2]OS MSME'!I28</f>
        <v>0</v>
      </c>
      <c r="M28" s="64">
        <f>'[2]OS MSME'!J28</f>
        <v>0</v>
      </c>
      <c r="N28" s="65">
        <f t="shared" si="11"/>
        <v>0</v>
      </c>
      <c r="O28" s="22">
        <f>'[2]OS OPS'!O28</f>
        <v>8</v>
      </c>
      <c r="P28" s="64">
        <f>'[2]OS OPS'!P28</f>
        <v>114</v>
      </c>
      <c r="Q28" s="65">
        <f t="shared" si="12"/>
        <v>3.1959629941126995</v>
      </c>
      <c r="R28" s="64">
        <f t="shared" si="13"/>
        <v>30</v>
      </c>
      <c r="S28" s="64">
        <f t="shared" si="13"/>
        <v>276</v>
      </c>
      <c r="T28" s="65">
        <f t="shared" si="14"/>
        <v>7.7375946173254828</v>
      </c>
      <c r="U28" s="22">
        <f>'[2]OS NPS'!M28</f>
        <v>721</v>
      </c>
      <c r="V28" s="22">
        <f>'[2]OS NPS'!N28</f>
        <v>3291</v>
      </c>
      <c r="W28" s="65">
        <f t="shared" si="15"/>
        <v>92.262405382674515</v>
      </c>
    </row>
    <row r="29" spans="1:23" x14ac:dyDescent="0.25">
      <c r="A29" s="20">
        <v>19</v>
      </c>
      <c r="B29" s="21" t="s">
        <v>34</v>
      </c>
      <c r="C29" s="64">
        <f>'[2]CD RATIO'!L30</f>
        <v>130871</v>
      </c>
      <c r="D29" s="22">
        <f t="shared" si="8"/>
        <v>8783</v>
      </c>
      <c r="E29" s="22">
        <f t="shared" si="8"/>
        <v>323600</v>
      </c>
      <c r="F29" s="64">
        <f>'[2]OS AGRI'!O30</f>
        <v>1116</v>
      </c>
      <c r="G29" s="64">
        <f>'[2]OS AGRI'!P30</f>
        <v>6343</v>
      </c>
      <c r="H29" s="65">
        <f t="shared" si="9"/>
        <v>1.9601359703337453</v>
      </c>
      <c r="I29" s="22">
        <f>'[2]OS MSME'!C29+'[2]OS MSME'!E29+'[2]OS MSME'!G29</f>
        <v>1110</v>
      </c>
      <c r="J29" s="64">
        <f>'[2]OS MSME'!D29+'[2]OS MSME'!F29+'[2]OS MSME'!H29</f>
        <v>45838</v>
      </c>
      <c r="K29" s="65">
        <f t="shared" si="10"/>
        <v>14.165018541409147</v>
      </c>
      <c r="L29" s="22">
        <f>'[2]OS MSME'!I29</f>
        <v>343</v>
      </c>
      <c r="M29" s="64">
        <f>'[2]OS MSME'!J29</f>
        <v>20032</v>
      </c>
      <c r="N29" s="65">
        <f t="shared" si="11"/>
        <v>6.1903584672435104</v>
      </c>
      <c r="O29" s="22">
        <f>'[2]OS OPS'!O29</f>
        <v>146</v>
      </c>
      <c r="P29" s="64">
        <f>'[2]OS OPS'!P29</f>
        <v>1552</v>
      </c>
      <c r="Q29" s="65">
        <f t="shared" si="12"/>
        <v>0.47960444993819529</v>
      </c>
      <c r="R29" s="64">
        <f t="shared" si="13"/>
        <v>2715</v>
      </c>
      <c r="S29" s="64">
        <f t="shared" si="13"/>
        <v>73765</v>
      </c>
      <c r="T29" s="65">
        <f t="shared" si="14"/>
        <v>22.795117428924598</v>
      </c>
      <c r="U29" s="22">
        <f>'[2]OS NPS'!M29</f>
        <v>6068</v>
      </c>
      <c r="V29" s="22">
        <f>'[2]OS NPS'!N29</f>
        <v>249835</v>
      </c>
      <c r="W29" s="65">
        <f t="shared" si="15"/>
        <v>77.204882571075402</v>
      </c>
    </row>
    <row r="30" spans="1:23" x14ac:dyDescent="0.25">
      <c r="A30" s="20">
        <v>20</v>
      </c>
      <c r="B30" s="21" t="s">
        <v>35</v>
      </c>
      <c r="C30" s="64">
        <f>'[2]CD RATIO'!L31</f>
        <v>7480411</v>
      </c>
      <c r="D30" s="22">
        <f t="shared" si="8"/>
        <v>2580031</v>
      </c>
      <c r="E30" s="22">
        <f t="shared" si="8"/>
        <v>12595689</v>
      </c>
      <c r="F30" s="64">
        <f>'[2]OS AGRI'!O31</f>
        <v>455484</v>
      </c>
      <c r="G30" s="64">
        <f>'[2]OS AGRI'!P31</f>
        <v>1830197</v>
      </c>
      <c r="H30" s="65">
        <f t="shared" si="9"/>
        <v>14.530344469445062</v>
      </c>
      <c r="I30" s="22">
        <f>'[2]OS MSME'!C30+'[2]OS MSME'!E30+'[2]OS MSME'!G30</f>
        <v>137808</v>
      </c>
      <c r="J30" s="64">
        <f>'[2]OS MSME'!D30+'[2]OS MSME'!F30+'[2]OS MSME'!H30</f>
        <v>3651806</v>
      </c>
      <c r="K30" s="65">
        <f t="shared" si="10"/>
        <v>28.992506880727209</v>
      </c>
      <c r="L30" s="22">
        <f>'[2]OS MSME'!I30</f>
        <v>5774</v>
      </c>
      <c r="M30" s="64">
        <f>'[2]OS MSME'!J30</f>
        <v>694984</v>
      </c>
      <c r="N30" s="65">
        <f t="shared" si="11"/>
        <v>5.5176338507563978</v>
      </c>
      <c r="O30" s="22">
        <f>'[2]OS OPS'!O30</f>
        <v>81456</v>
      </c>
      <c r="P30" s="64">
        <f>'[2]OS OPS'!P30</f>
        <v>1008023</v>
      </c>
      <c r="Q30" s="65">
        <f t="shared" si="12"/>
        <v>8.0029206818301084</v>
      </c>
      <c r="R30" s="64">
        <f t="shared" si="13"/>
        <v>680522</v>
      </c>
      <c r="S30" s="64">
        <f t="shared" si="13"/>
        <v>7185010</v>
      </c>
      <c r="T30" s="65">
        <f t="shared" si="14"/>
        <v>57.043405882758776</v>
      </c>
      <c r="U30" s="22">
        <f>'[2]OS NPS'!M30</f>
        <v>1899509</v>
      </c>
      <c r="V30" s="22">
        <f>'[2]OS NPS'!N30</f>
        <v>5410679</v>
      </c>
      <c r="W30" s="65">
        <f t="shared" si="15"/>
        <v>42.956594117241224</v>
      </c>
    </row>
    <row r="31" spans="1:23" x14ac:dyDescent="0.25">
      <c r="A31" s="20">
        <v>21</v>
      </c>
      <c r="B31" s="21" t="s">
        <v>36</v>
      </c>
      <c r="C31" s="64">
        <f>'[2]CD RATIO'!L32</f>
        <v>7385270</v>
      </c>
      <c r="D31" s="22">
        <f t="shared" si="8"/>
        <v>960069</v>
      </c>
      <c r="E31" s="22">
        <f t="shared" si="8"/>
        <v>7872372</v>
      </c>
      <c r="F31" s="64">
        <f>'[2]OS AGRI'!O32</f>
        <v>197991</v>
      </c>
      <c r="G31" s="64">
        <f>'[2]OS AGRI'!P32</f>
        <v>1095310</v>
      </c>
      <c r="H31" s="65">
        <f t="shared" si="9"/>
        <v>13.913341493516821</v>
      </c>
      <c r="I31" s="22">
        <f>'[2]OS MSME'!C31+'[2]OS MSME'!E31+'[2]OS MSME'!G31</f>
        <v>81435</v>
      </c>
      <c r="J31" s="64">
        <f>'[2]OS MSME'!D31+'[2]OS MSME'!F31+'[2]OS MSME'!H31</f>
        <v>3310329</v>
      </c>
      <c r="K31" s="65">
        <f t="shared" si="10"/>
        <v>42.049956480715089</v>
      </c>
      <c r="L31" s="22">
        <f>'[2]OS MSME'!I31</f>
        <v>3148</v>
      </c>
      <c r="M31" s="64">
        <f>'[2]OS MSME'!J31</f>
        <v>315258</v>
      </c>
      <c r="N31" s="65">
        <f t="shared" si="11"/>
        <v>4.0046125869051918</v>
      </c>
      <c r="O31" s="22">
        <f>'[2]OS OPS'!O31</f>
        <v>14304</v>
      </c>
      <c r="P31" s="64">
        <f>'[2]OS OPS'!P31</f>
        <v>128563</v>
      </c>
      <c r="Q31" s="65">
        <f t="shared" si="12"/>
        <v>1.6330910175484594</v>
      </c>
      <c r="R31" s="64">
        <f t="shared" si="13"/>
        <v>296878</v>
      </c>
      <c r="S31" s="64">
        <f t="shared" si="13"/>
        <v>4849460</v>
      </c>
      <c r="T31" s="65">
        <f t="shared" si="14"/>
        <v>61.601001578685562</v>
      </c>
      <c r="U31" s="22">
        <f>'[2]OS NPS'!M31</f>
        <v>663191</v>
      </c>
      <c r="V31" s="22">
        <f>'[2]OS NPS'!N31</f>
        <v>3022912</v>
      </c>
      <c r="W31" s="65">
        <f t="shared" si="15"/>
        <v>38.398998421314438</v>
      </c>
    </row>
    <row r="32" spans="1:23" x14ac:dyDescent="0.25">
      <c r="A32" s="20">
        <v>22</v>
      </c>
      <c r="B32" s="21" t="s">
        <v>37</v>
      </c>
      <c r="C32" s="64">
        <f>'[2]CD RATIO'!L33</f>
        <v>805029</v>
      </c>
      <c r="D32" s="22">
        <f t="shared" si="8"/>
        <v>64959</v>
      </c>
      <c r="E32" s="22">
        <f t="shared" si="8"/>
        <v>627075</v>
      </c>
      <c r="F32" s="64">
        <f>'[2]OS AGRI'!O33</f>
        <v>32505</v>
      </c>
      <c r="G32" s="64">
        <f>'[2]OS AGRI'!P33</f>
        <v>130090</v>
      </c>
      <c r="H32" s="65">
        <f t="shared" si="9"/>
        <v>20.745524857473189</v>
      </c>
      <c r="I32" s="22">
        <f>'[2]OS MSME'!C32+'[2]OS MSME'!E32+'[2]OS MSME'!G32</f>
        <v>6588</v>
      </c>
      <c r="J32" s="64">
        <f>'[2]OS MSME'!D32+'[2]OS MSME'!F32+'[2]OS MSME'!H32</f>
        <v>99051</v>
      </c>
      <c r="K32" s="65">
        <f t="shared" si="10"/>
        <v>15.79571821552446</v>
      </c>
      <c r="L32" s="22">
        <f>'[2]OS MSME'!I32</f>
        <v>24</v>
      </c>
      <c r="M32" s="64">
        <f>'[2]OS MSME'!J32</f>
        <v>10530</v>
      </c>
      <c r="N32" s="65">
        <f t="shared" si="11"/>
        <v>1.6792249730893434</v>
      </c>
      <c r="O32" s="22">
        <f>'[2]OS OPS'!O32</f>
        <v>4749</v>
      </c>
      <c r="P32" s="64">
        <f>'[2]OS OPS'!P32</f>
        <v>58101</v>
      </c>
      <c r="Q32" s="65">
        <f t="shared" si="12"/>
        <v>9.2653988757325685</v>
      </c>
      <c r="R32" s="64">
        <f t="shared" si="13"/>
        <v>43866</v>
      </c>
      <c r="S32" s="64">
        <f t="shared" si="13"/>
        <v>297772</v>
      </c>
      <c r="T32" s="65">
        <f t="shared" si="14"/>
        <v>47.485866921819557</v>
      </c>
      <c r="U32" s="22">
        <f>'[2]OS NPS'!M32</f>
        <v>21093</v>
      </c>
      <c r="V32" s="22">
        <f>'[2]OS NPS'!N32</f>
        <v>329303</v>
      </c>
      <c r="W32" s="65">
        <f t="shared" si="15"/>
        <v>52.514133078180443</v>
      </c>
    </row>
    <row r="33" spans="1:23" x14ac:dyDescent="0.25">
      <c r="A33" s="20">
        <v>23</v>
      </c>
      <c r="B33" s="21" t="s">
        <v>38</v>
      </c>
      <c r="C33" s="64">
        <f>'[2]CD RATIO'!L34</f>
        <v>888384</v>
      </c>
      <c r="D33" s="22">
        <f t="shared" si="8"/>
        <v>726517</v>
      </c>
      <c r="E33" s="22">
        <f t="shared" si="8"/>
        <v>1279796</v>
      </c>
      <c r="F33" s="64">
        <f>'[2]OS AGRI'!O34</f>
        <v>114530</v>
      </c>
      <c r="G33" s="64">
        <f>'[2]OS AGRI'!P34</f>
        <v>172705</v>
      </c>
      <c r="H33" s="65">
        <f t="shared" si="9"/>
        <v>13.494728847410057</v>
      </c>
      <c r="I33" s="22">
        <f>'[2]OS MSME'!C33+'[2]OS MSME'!E33+'[2]OS MSME'!G33</f>
        <v>19384</v>
      </c>
      <c r="J33" s="64">
        <f>'[2]OS MSME'!D33+'[2]OS MSME'!F33+'[2]OS MSME'!H33</f>
        <v>421585</v>
      </c>
      <c r="K33" s="65">
        <f t="shared" si="10"/>
        <v>32.941578189023879</v>
      </c>
      <c r="L33" s="22">
        <f>'[2]OS MSME'!I33</f>
        <v>535</v>
      </c>
      <c r="M33" s="64">
        <f>'[2]OS MSME'!J33</f>
        <v>10992</v>
      </c>
      <c r="N33" s="65">
        <f t="shared" si="11"/>
        <v>0.85888688509731248</v>
      </c>
      <c r="O33" s="22">
        <f>'[2]OS OPS'!O33</f>
        <v>7971</v>
      </c>
      <c r="P33" s="64">
        <f>'[2]OS OPS'!P33</f>
        <v>65018</v>
      </c>
      <c r="Q33" s="65">
        <f t="shared" si="12"/>
        <v>5.0803409293356134</v>
      </c>
      <c r="R33" s="64">
        <f t="shared" si="13"/>
        <v>142420</v>
      </c>
      <c r="S33" s="64">
        <f t="shared" si="13"/>
        <v>670300</v>
      </c>
      <c r="T33" s="65">
        <f t="shared" si="14"/>
        <v>52.375534850866863</v>
      </c>
      <c r="U33" s="22">
        <f>'[2]OS NPS'!M33</f>
        <v>584097</v>
      </c>
      <c r="V33" s="22">
        <f>'[2]OS NPS'!N33</f>
        <v>609496</v>
      </c>
      <c r="W33" s="65">
        <f t="shared" si="15"/>
        <v>47.624465149133144</v>
      </c>
    </row>
    <row r="34" spans="1:23" x14ac:dyDescent="0.25">
      <c r="A34" s="20">
        <v>24</v>
      </c>
      <c r="B34" s="21" t="s">
        <v>39</v>
      </c>
      <c r="C34" s="64">
        <f>'[2]CD RATIO'!L35</f>
        <v>991989</v>
      </c>
      <c r="D34" s="22">
        <f t="shared" si="8"/>
        <v>605382</v>
      </c>
      <c r="E34" s="22">
        <f t="shared" si="8"/>
        <v>1645016</v>
      </c>
      <c r="F34" s="64">
        <f>'[2]OS AGRI'!O35</f>
        <v>296246</v>
      </c>
      <c r="G34" s="64">
        <f>'[2]OS AGRI'!P35</f>
        <v>233633</v>
      </c>
      <c r="H34" s="65">
        <f t="shared" si="9"/>
        <v>14.202475842180258</v>
      </c>
      <c r="I34" s="22">
        <f>'[2]OS MSME'!C34+'[2]OS MSME'!E34+'[2]OS MSME'!G34</f>
        <v>91406</v>
      </c>
      <c r="J34" s="64">
        <f>'[2]OS MSME'!D34+'[2]OS MSME'!F34+'[2]OS MSME'!H34</f>
        <v>649608</v>
      </c>
      <c r="K34" s="65">
        <f t="shared" si="10"/>
        <v>39.489463932265707</v>
      </c>
      <c r="L34" s="22">
        <f>'[2]OS MSME'!I34</f>
        <v>195</v>
      </c>
      <c r="M34" s="64">
        <f>'[2]OS MSME'!J34</f>
        <v>32164</v>
      </c>
      <c r="N34" s="65">
        <f t="shared" si="11"/>
        <v>1.9552393411371074</v>
      </c>
      <c r="O34" s="22">
        <f>'[2]OS OPS'!O34</f>
        <v>3554</v>
      </c>
      <c r="P34" s="64">
        <f>'[2]OS OPS'!P34</f>
        <v>27325</v>
      </c>
      <c r="Q34" s="65">
        <f t="shared" si="12"/>
        <v>1.6610780685415827</v>
      </c>
      <c r="R34" s="64">
        <f t="shared" si="13"/>
        <v>391401</v>
      </c>
      <c r="S34" s="64">
        <f t="shared" si="13"/>
        <v>942730</v>
      </c>
      <c r="T34" s="65">
        <f t="shared" si="14"/>
        <v>57.308257184124656</v>
      </c>
      <c r="U34" s="22">
        <f>'[2]OS NPS'!M34</f>
        <v>213981</v>
      </c>
      <c r="V34" s="22">
        <f>'[2]OS NPS'!N34</f>
        <v>702286</v>
      </c>
      <c r="W34" s="65">
        <f t="shared" si="15"/>
        <v>42.691742815875351</v>
      </c>
    </row>
    <row r="35" spans="1:23" x14ac:dyDescent="0.25">
      <c r="A35" s="20">
        <v>25</v>
      </c>
      <c r="B35" s="25" t="s">
        <v>40</v>
      </c>
      <c r="C35" s="64">
        <f>'[2]CD RATIO'!L36</f>
        <v>41938</v>
      </c>
      <c r="D35" s="22">
        <f t="shared" si="8"/>
        <v>993</v>
      </c>
      <c r="E35" s="22">
        <f t="shared" si="8"/>
        <v>12355</v>
      </c>
      <c r="F35" s="64">
        <f>'[2]OS AGRI'!O36</f>
        <v>6</v>
      </c>
      <c r="G35" s="64">
        <f>'[2]OS AGRI'!P36</f>
        <v>74</v>
      </c>
      <c r="H35" s="65">
        <f t="shared" si="9"/>
        <v>0.59894779441521651</v>
      </c>
      <c r="I35" s="22">
        <f>'[2]OS MSME'!C35+'[2]OS MSME'!E35+'[2]OS MSME'!G35</f>
        <v>166</v>
      </c>
      <c r="J35" s="64">
        <f>'[2]OS MSME'!D35+'[2]OS MSME'!F35+'[2]OS MSME'!H35</f>
        <v>1898</v>
      </c>
      <c r="K35" s="65">
        <f t="shared" si="10"/>
        <v>15.362201537838931</v>
      </c>
      <c r="L35" s="22">
        <f>'[2]OS MSME'!I35</f>
        <v>7</v>
      </c>
      <c r="M35" s="64">
        <f>'[2]OS MSME'!J35</f>
        <v>1968</v>
      </c>
      <c r="N35" s="65">
        <f t="shared" si="11"/>
        <v>15.928773775799272</v>
      </c>
      <c r="O35" s="22">
        <f>'[2]OS OPS'!O35</f>
        <v>64</v>
      </c>
      <c r="P35" s="64">
        <f>'[2]OS OPS'!P35</f>
        <v>2385</v>
      </c>
      <c r="Q35" s="65">
        <f t="shared" si="12"/>
        <v>19.303925536220156</v>
      </c>
      <c r="R35" s="64">
        <f t="shared" si="13"/>
        <v>243</v>
      </c>
      <c r="S35" s="64">
        <f t="shared" si="13"/>
        <v>6325</v>
      </c>
      <c r="T35" s="65">
        <f t="shared" si="14"/>
        <v>51.193848644273572</v>
      </c>
      <c r="U35" s="22">
        <f>'[2]OS NPS'!M35</f>
        <v>750</v>
      </c>
      <c r="V35" s="22">
        <f>'[2]OS NPS'!N35</f>
        <v>6030</v>
      </c>
      <c r="W35" s="65">
        <f t="shared" si="15"/>
        <v>48.806151355726428</v>
      </c>
    </row>
    <row r="36" spans="1:23" x14ac:dyDescent="0.25">
      <c r="A36" s="20">
        <v>26</v>
      </c>
      <c r="B36" s="25" t="s">
        <v>41</v>
      </c>
      <c r="C36" s="64">
        <f>'[2]CD RATIO'!L37</f>
        <v>51116</v>
      </c>
      <c r="D36" s="22">
        <f t="shared" si="8"/>
        <v>1690</v>
      </c>
      <c r="E36" s="22">
        <f t="shared" si="8"/>
        <v>52419</v>
      </c>
      <c r="F36" s="64">
        <f>'[2]OS AGRI'!O37</f>
        <v>48</v>
      </c>
      <c r="G36" s="64">
        <f>'[2]OS AGRI'!P37</f>
        <v>4545</v>
      </c>
      <c r="H36" s="65">
        <f t="shared" si="9"/>
        <v>8.6705202312138727</v>
      </c>
      <c r="I36" s="22">
        <f>'[2]OS MSME'!C36+'[2]OS MSME'!E36+'[2]OS MSME'!G36</f>
        <v>254</v>
      </c>
      <c r="J36" s="64">
        <f>'[2]OS MSME'!D36+'[2]OS MSME'!F36+'[2]OS MSME'!H36</f>
        <v>12469</v>
      </c>
      <c r="K36" s="65">
        <f t="shared" si="10"/>
        <v>23.787176405501821</v>
      </c>
      <c r="L36" s="22">
        <f>'[2]OS MSME'!I36</f>
        <v>116</v>
      </c>
      <c r="M36" s="64">
        <f>'[2]OS MSME'!J36</f>
        <v>12726</v>
      </c>
      <c r="N36" s="65">
        <f t="shared" si="11"/>
        <v>24.277456647398843</v>
      </c>
      <c r="O36" s="22">
        <f>'[2]OS OPS'!O36</f>
        <v>242</v>
      </c>
      <c r="P36" s="64">
        <f>'[2]OS OPS'!P36</f>
        <v>3034</v>
      </c>
      <c r="Q36" s="65">
        <f t="shared" si="12"/>
        <v>5.7879776416948046</v>
      </c>
      <c r="R36" s="64">
        <f t="shared" si="13"/>
        <v>660</v>
      </c>
      <c r="S36" s="64">
        <f t="shared" si="13"/>
        <v>32774</v>
      </c>
      <c r="T36" s="65">
        <f t="shared" si="14"/>
        <v>62.52313092580934</v>
      </c>
      <c r="U36" s="22">
        <f>'[2]OS NPS'!M36</f>
        <v>1030</v>
      </c>
      <c r="V36" s="22">
        <f>'[2]OS NPS'!N36</f>
        <v>19645</v>
      </c>
      <c r="W36" s="65">
        <f t="shared" si="15"/>
        <v>37.476869074190652</v>
      </c>
    </row>
    <row r="37" spans="1:23" x14ac:dyDescent="0.25">
      <c r="A37" s="20">
        <v>27</v>
      </c>
      <c r="B37" s="25" t="s">
        <v>42</v>
      </c>
      <c r="C37" s="64">
        <f>'[2]CD RATIO'!L38</f>
        <v>5448</v>
      </c>
      <c r="D37" s="22">
        <f t="shared" si="8"/>
        <v>266</v>
      </c>
      <c r="E37" s="22">
        <f t="shared" si="8"/>
        <v>8691</v>
      </c>
      <c r="F37" s="64">
        <f>'[2]OS AGRI'!O38</f>
        <v>2</v>
      </c>
      <c r="G37" s="64">
        <f>'[2]OS AGRI'!P38</f>
        <v>2</v>
      </c>
      <c r="H37" s="65">
        <f t="shared" si="9"/>
        <v>2.3012311586698884E-2</v>
      </c>
      <c r="I37" s="22">
        <f>'[2]OS MSME'!C37+'[2]OS MSME'!E37+'[2]OS MSME'!G37</f>
        <v>17</v>
      </c>
      <c r="J37" s="64">
        <f>'[2]OS MSME'!D37+'[2]OS MSME'!F37+'[2]OS MSME'!H37</f>
        <v>2329</v>
      </c>
      <c r="K37" s="65">
        <f t="shared" si="10"/>
        <v>26.797836842710851</v>
      </c>
      <c r="L37" s="22">
        <f>'[2]OS MSME'!I37</f>
        <v>0</v>
      </c>
      <c r="M37" s="64">
        <f>'[2]OS MSME'!J37</f>
        <v>0</v>
      </c>
      <c r="N37" s="65">
        <f t="shared" si="11"/>
        <v>0</v>
      </c>
      <c r="O37" s="22">
        <f>'[2]OS OPS'!O37</f>
        <v>7</v>
      </c>
      <c r="P37" s="64">
        <f>'[2]OS OPS'!P37</f>
        <v>45</v>
      </c>
      <c r="Q37" s="65">
        <f t="shared" si="12"/>
        <v>0.5177770107007249</v>
      </c>
      <c r="R37" s="64">
        <f t="shared" si="13"/>
        <v>26</v>
      </c>
      <c r="S37" s="64">
        <f t="shared" si="13"/>
        <v>2376</v>
      </c>
      <c r="T37" s="65">
        <f t="shared" si="14"/>
        <v>27.338626164998274</v>
      </c>
      <c r="U37" s="22">
        <f>'[2]OS NPS'!M37</f>
        <v>240</v>
      </c>
      <c r="V37" s="22">
        <f>'[2]OS NPS'!N37</f>
        <v>6315</v>
      </c>
      <c r="W37" s="65">
        <f t="shared" si="15"/>
        <v>72.661373835001726</v>
      </c>
    </row>
    <row r="38" spans="1:23" x14ac:dyDescent="0.25">
      <c r="A38" s="20">
        <v>28</v>
      </c>
      <c r="B38" s="25" t="s">
        <v>43</v>
      </c>
      <c r="C38" s="64">
        <f>'[2]CD RATIO'!L39</f>
        <v>1183749</v>
      </c>
      <c r="D38" s="22">
        <f t="shared" si="8"/>
        <v>217427</v>
      </c>
      <c r="E38" s="22">
        <f t="shared" si="8"/>
        <v>2712502</v>
      </c>
      <c r="F38" s="64">
        <f>'[2]OS AGRI'!O39</f>
        <v>96017</v>
      </c>
      <c r="G38" s="64">
        <f>'[2]OS AGRI'!P39</f>
        <v>487288</v>
      </c>
      <c r="H38" s="65">
        <f t="shared" si="9"/>
        <v>17.964521316481978</v>
      </c>
      <c r="I38" s="22">
        <f>'[2]OS MSME'!C38+'[2]OS MSME'!E38+'[2]OS MSME'!G38</f>
        <v>37247</v>
      </c>
      <c r="J38" s="64">
        <f>'[2]OS MSME'!D38+'[2]OS MSME'!F38+'[2]OS MSME'!H38</f>
        <v>1131385</v>
      </c>
      <c r="K38" s="65">
        <f t="shared" si="10"/>
        <v>41.710015329020955</v>
      </c>
      <c r="L38" s="22">
        <f>'[2]OS MSME'!I38</f>
        <v>1344</v>
      </c>
      <c r="M38" s="64">
        <f>'[2]OS MSME'!J38</f>
        <v>155472</v>
      </c>
      <c r="N38" s="65">
        <f t="shared" si="11"/>
        <v>5.7316824098194212</v>
      </c>
      <c r="O38" s="22">
        <f>'[2]OS OPS'!O38</f>
        <v>360</v>
      </c>
      <c r="P38" s="64">
        <f>'[2]OS OPS'!P38</f>
        <v>5694</v>
      </c>
      <c r="Q38" s="65">
        <f t="shared" si="12"/>
        <v>0.20991689591380946</v>
      </c>
      <c r="R38" s="64">
        <f t="shared" si="13"/>
        <v>134968</v>
      </c>
      <c r="S38" s="64">
        <f t="shared" si="13"/>
        <v>1779839</v>
      </c>
      <c r="T38" s="65">
        <f t="shared" si="14"/>
        <v>65.61613595123616</v>
      </c>
      <c r="U38" s="22">
        <f>'[2]OS NPS'!M38</f>
        <v>82459</v>
      </c>
      <c r="V38" s="22">
        <f>'[2]OS NPS'!N38</f>
        <v>932663</v>
      </c>
      <c r="W38" s="65">
        <f t="shared" si="15"/>
        <v>34.383864048763833</v>
      </c>
    </row>
    <row r="39" spans="1:23" x14ac:dyDescent="0.25">
      <c r="A39" s="20">
        <v>29</v>
      </c>
      <c r="B39" s="25" t="s">
        <v>44</v>
      </c>
      <c r="C39" s="64">
        <f>'[2]CD RATIO'!L40</f>
        <v>11588</v>
      </c>
      <c r="D39" s="22">
        <f t="shared" si="8"/>
        <v>18292</v>
      </c>
      <c r="E39" s="22">
        <f t="shared" si="8"/>
        <v>44716</v>
      </c>
      <c r="F39" s="64">
        <f>'[2]OS AGRI'!O40</f>
        <v>17848</v>
      </c>
      <c r="G39" s="64">
        <f>'[2]OS AGRI'!P40</f>
        <v>19745</v>
      </c>
      <c r="H39" s="65">
        <f t="shared" si="9"/>
        <v>44.156454065658821</v>
      </c>
      <c r="I39" s="22">
        <f>'[2]OS MSME'!C39+'[2]OS MSME'!E39+'[2]OS MSME'!G39</f>
        <v>169</v>
      </c>
      <c r="J39" s="64">
        <f>'[2]OS MSME'!D39+'[2]OS MSME'!F39+'[2]OS MSME'!H39</f>
        <v>18857</v>
      </c>
      <c r="K39" s="65">
        <f t="shared" si="10"/>
        <v>42.170587709097411</v>
      </c>
      <c r="L39" s="22">
        <f>'[2]OS MSME'!I39</f>
        <v>8</v>
      </c>
      <c r="M39" s="64">
        <f>'[2]OS MSME'!J39</f>
        <v>2456</v>
      </c>
      <c r="N39" s="65">
        <f t="shared" si="11"/>
        <v>5.4924411843635381</v>
      </c>
      <c r="O39" s="22">
        <f>'[2]OS OPS'!O39</f>
        <v>94</v>
      </c>
      <c r="P39" s="64">
        <f>'[2]OS OPS'!P39</f>
        <v>1</v>
      </c>
      <c r="Q39" s="65">
        <f t="shared" si="12"/>
        <v>2.2363359871187048E-3</v>
      </c>
      <c r="R39" s="64">
        <f t="shared" si="13"/>
        <v>18119</v>
      </c>
      <c r="S39" s="64">
        <f t="shared" si="13"/>
        <v>41059</v>
      </c>
      <c r="T39" s="65">
        <f t="shared" si="14"/>
        <v>91.821719295106888</v>
      </c>
      <c r="U39" s="22">
        <f>'[2]OS NPS'!M39</f>
        <v>173</v>
      </c>
      <c r="V39" s="22">
        <f>'[2]OS NPS'!N39</f>
        <v>3657</v>
      </c>
      <c r="W39" s="65">
        <f t="shared" si="15"/>
        <v>8.178280704893103</v>
      </c>
    </row>
    <row r="40" spans="1:23" x14ac:dyDescent="0.25">
      <c r="A40" s="20">
        <v>30</v>
      </c>
      <c r="B40" s="25" t="s">
        <v>45</v>
      </c>
      <c r="C40" s="64">
        <f>'[2]CD RATIO'!L41</f>
        <v>163117</v>
      </c>
      <c r="D40" s="22">
        <f t="shared" si="8"/>
        <v>297934</v>
      </c>
      <c r="E40" s="22">
        <f t="shared" si="8"/>
        <v>243151</v>
      </c>
      <c r="F40" s="64">
        <f>'[2]OS AGRI'!O41</f>
        <v>280367</v>
      </c>
      <c r="G40" s="64">
        <f>'[2]OS AGRI'!P41</f>
        <v>153551</v>
      </c>
      <c r="H40" s="65">
        <f t="shared" si="9"/>
        <v>63.150470283897654</v>
      </c>
      <c r="I40" s="22">
        <f>'[2]OS MSME'!C40+'[2]OS MSME'!E40+'[2]OS MSME'!G40</f>
        <v>451</v>
      </c>
      <c r="J40" s="64">
        <f>'[2]OS MSME'!D40+'[2]OS MSME'!F40+'[2]OS MSME'!H40</f>
        <v>41614</v>
      </c>
      <c r="K40" s="65">
        <f t="shared" si="10"/>
        <v>17.11446796435137</v>
      </c>
      <c r="L40" s="22">
        <f>'[2]OS MSME'!I40</f>
        <v>3</v>
      </c>
      <c r="M40" s="64">
        <f>'[2]OS MSME'!J40</f>
        <v>1719</v>
      </c>
      <c r="N40" s="65">
        <f t="shared" si="11"/>
        <v>0.70696809801316873</v>
      </c>
      <c r="O40" s="22">
        <f>'[2]OS OPS'!O40</f>
        <v>2511</v>
      </c>
      <c r="P40" s="64">
        <f>'[2]OS OPS'!P40</f>
        <v>5457</v>
      </c>
      <c r="Q40" s="65">
        <f t="shared" si="12"/>
        <v>2.2442844158568129</v>
      </c>
      <c r="R40" s="64">
        <f t="shared" si="13"/>
        <v>283332</v>
      </c>
      <c r="S40" s="64">
        <f t="shared" si="13"/>
        <v>202341</v>
      </c>
      <c r="T40" s="65">
        <f t="shared" si="14"/>
        <v>83.216190762118998</v>
      </c>
      <c r="U40" s="22">
        <f>'[2]OS NPS'!M40</f>
        <v>14602</v>
      </c>
      <c r="V40" s="22">
        <f>'[2]OS NPS'!N40</f>
        <v>40810</v>
      </c>
      <c r="W40" s="65">
        <f t="shared" si="15"/>
        <v>16.783809237880988</v>
      </c>
    </row>
    <row r="41" spans="1:23" x14ac:dyDescent="0.25">
      <c r="A41" s="20">
        <v>31</v>
      </c>
      <c r="B41" s="25" t="s">
        <v>46</v>
      </c>
      <c r="C41" s="64">
        <f>'[2]CD RATIO'!L42</f>
        <v>26237</v>
      </c>
      <c r="D41" s="22">
        <f t="shared" si="8"/>
        <v>860</v>
      </c>
      <c r="E41" s="22">
        <f t="shared" si="8"/>
        <v>19445</v>
      </c>
      <c r="F41" s="64">
        <f>'[2]OS AGRI'!O42</f>
        <v>170</v>
      </c>
      <c r="G41" s="64">
        <f>'[2]OS AGRI'!P42</f>
        <v>522</v>
      </c>
      <c r="H41" s="65">
        <f t="shared" si="9"/>
        <v>2.6844947287220369</v>
      </c>
      <c r="I41" s="22">
        <f>'[2]OS MSME'!C41+'[2]OS MSME'!E41+'[2]OS MSME'!G41</f>
        <v>57</v>
      </c>
      <c r="J41" s="64">
        <f>'[2]OS MSME'!D41+'[2]OS MSME'!F41+'[2]OS MSME'!H41</f>
        <v>492</v>
      </c>
      <c r="K41" s="65">
        <f t="shared" si="10"/>
        <v>2.5302134224736439</v>
      </c>
      <c r="L41" s="22">
        <f>'[2]OS MSME'!I41</f>
        <v>10</v>
      </c>
      <c r="M41" s="64">
        <f>'[2]OS MSME'!J41</f>
        <v>1339</v>
      </c>
      <c r="N41" s="65">
        <f t="shared" si="11"/>
        <v>6.8860889688866038</v>
      </c>
      <c r="O41" s="22">
        <f>'[2]OS OPS'!O41</f>
        <v>42</v>
      </c>
      <c r="P41" s="64">
        <f>'[2]OS OPS'!P41</f>
        <v>512</v>
      </c>
      <c r="Q41" s="65">
        <f t="shared" si="12"/>
        <v>2.6330676266392392</v>
      </c>
      <c r="R41" s="64">
        <f t="shared" si="13"/>
        <v>279</v>
      </c>
      <c r="S41" s="64">
        <f t="shared" si="13"/>
        <v>2865</v>
      </c>
      <c r="T41" s="65">
        <f t="shared" si="14"/>
        <v>14.733864746721522</v>
      </c>
      <c r="U41" s="22">
        <f>'[2]OS NPS'!M41</f>
        <v>581</v>
      </c>
      <c r="V41" s="22">
        <f>'[2]OS NPS'!N41</f>
        <v>16580</v>
      </c>
      <c r="W41" s="65">
        <f t="shared" si="15"/>
        <v>85.266135253278478</v>
      </c>
    </row>
    <row r="42" spans="1:23" x14ac:dyDescent="0.25">
      <c r="A42" s="20">
        <v>32</v>
      </c>
      <c r="B42" s="25" t="s">
        <v>47</v>
      </c>
      <c r="C42" s="64">
        <f>'[2]CD RATIO'!L43</f>
        <v>9844</v>
      </c>
      <c r="D42" s="22">
        <f t="shared" si="8"/>
        <v>472</v>
      </c>
      <c r="E42" s="22">
        <f t="shared" si="8"/>
        <v>6985</v>
      </c>
      <c r="F42" s="64">
        <f>'[2]OS AGRI'!O43</f>
        <v>0</v>
      </c>
      <c r="G42" s="64">
        <f>'[2]OS AGRI'!P43</f>
        <v>0</v>
      </c>
      <c r="H42" s="65">
        <f t="shared" si="9"/>
        <v>0</v>
      </c>
      <c r="I42" s="22">
        <f>'[2]OS MSME'!C42+'[2]OS MSME'!E42+'[2]OS MSME'!G42</f>
        <v>170</v>
      </c>
      <c r="J42" s="64">
        <f>'[2]OS MSME'!D42+'[2]OS MSME'!F42+'[2]OS MSME'!H42</f>
        <v>3159</v>
      </c>
      <c r="K42" s="65">
        <f t="shared" si="10"/>
        <v>45.225483178239088</v>
      </c>
      <c r="L42" s="22">
        <f>'[2]OS MSME'!I42</f>
        <v>0</v>
      </c>
      <c r="M42" s="64">
        <f>'[2]OS MSME'!J42</f>
        <v>0</v>
      </c>
      <c r="N42" s="65">
        <f t="shared" si="11"/>
        <v>0</v>
      </c>
      <c r="O42" s="22">
        <f>'[2]OS OPS'!O42</f>
        <v>88</v>
      </c>
      <c r="P42" s="64">
        <f>'[2]OS OPS'!P42</f>
        <v>709</v>
      </c>
      <c r="Q42" s="65">
        <f t="shared" si="12"/>
        <v>10.150322118826058</v>
      </c>
      <c r="R42" s="64">
        <f t="shared" si="13"/>
        <v>258</v>
      </c>
      <c r="S42" s="64">
        <f t="shared" si="13"/>
        <v>3868</v>
      </c>
      <c r="T42" s="65">
        <f t="shared" si="14"/>
        <v>55.375805297065142</v>
      </c>
      <c r="U42" s="22">
        <f>'[2]OS NPS'!M42</f>
        <v>214</v>
      </c>
      <c r="V42" s="22">
        <f>'[2]OS NPS'!N42</f>
        <v>3117</v>
      </c>
      <c r="W42" s="65">
        <f t="shared" si="15"/>
        <v>44.624194702934865</v>
      </c>
    </row>
    <row r="43" spans="1:23" x14ac:dyDescent="0.25">
      <c r="A43" s="20">
        <v>33</v>
      </c>
      <c r="B43" s="25" t="s">
        <v>48</v>
      </c>
      <c r="C43" s="64">
        <f>'[2]CD RATIO'!L44</f>
        <v>847025</v>
      </c>
      <c r="D43" s="22">
        <f t="shared" si="8"/>
        <v>213153</v>
      </c>
      <c r="E43" s="22">
        <f t="shared" si="8"/>
        <v>1142326</v>
      </c>
      <c r="F43" s="64">
        <f>'[2]OS AGRI'!O44</f>
        <v>92752</v>
      </c>
      <c r="G43" s="64">
        <f>'[2]OS AGRI'!P44</f>
        <v>252654</v>
      </c>
      <c r="H43" s="65">
        <f t="shared" si="9"/>
        <v>22.117504110035139</v>
      </c>
      <c r="I43" s="22">
        <f>'[2]OS MSME'!C43+'[2]OS MSME'!E43+'[2]OS MSME'!G43</f>
        <v>12705</v>
      </c>
      <c r="J43" s="64">
        <f>'[2]OS MSME'!D43+'[2]OS MSME'!F43+'[2]OS MSME'!H43</f>
        <v>413881</v>
      </c>
      <c r="K43" s="65">
        <f t="shared" si="10"/>
        <v>36.231426055259178</v>
      </c>
      <c r="L43" s="22">
        <f>'[2]OS MSME'!I43</f>
        <v>608</v>
      </c>
      <c r="M43" s="64">
        <f>'[2]OS MSME'!J43</f>
        <v>82737</v>
      </c>
      <c r="N43" s="65">
        <f t="shared" si="11"/>
        <v>7.2428536162181372</v>
      </c>
      <c r="O43" s="22">
        <f>'[2]OS OPS'!O43</f>
        <v>1663</v>
      </c>
      <c r="P43" s="64">
        <f>'[2]OS OPS'!P43</f>
        <v>15458</v>
      </c>
      <c r="Q43" s="65">
        <f t="shared" si="12"/>
        <v>1.3532039015132282</v>
      </c>
      <c r="R43" s="64">
        <f t="shared" si="13"/>
        <v>107728</v>
      </c>
      <c r="S43" s="64">
        <f t="shared" si="13"/>
        <v>764730</v>
      </c>
      <c r="T43" s="65">
        <f t="shared" si="14"/>
        <v>66.944987683025687</v>
      </c>
      <c r="U43" s="22">
        <f>'[2]OS NPS'!M43</f>
        <v>105425</v>
      </c>
      <c r="V43" s="22">
        <f>'[2]OS NPS'!N43</f>
        <v>377596</v>
      </c>
      <c r="W43" s="65">
        <f t="shared" si="15"/>
        <v>33.055012316974313</v>
      </c>
    </row>
    <row r="44" spans="1:23" x14ac:dyDescent="0.25">
      <c r="A44" s="20">
        <v>34</v>
      </c>
      <c r="B44" s="25" t="s">
        <v>49</v>
      </c>
      <c r="C44" s="64">
        <f>'[2]CD RATIO'!L45</f>
        <v>5439</v>
      </c>
      <c r="D44" s="22">
        <f t="shared" si="8"/>
        <v>826</v>
      </c>
      <c r="E44" s="22">
        <f t="shared" si="8"/>
        <v>7333</v>
      </c>
      <c r="F44" s="64">
        <f>'[2]OS AGRI'!O45</f>
        <v>66</v>
      </c>
      <c r="G44" s="64">
        <f>'[2]OS AGRI'!P45</f>
        <v>89</v>
      </c>
      <c r="H44" s="65">
        <f t="shared" si="9"/>
        <v>1.213691531433247</v>
      </c>
      <c r="I44" s="22">
        <f>'[2]OS MSME'!C44+'[2]OS MSME'!E44+'[2]OS MSME'!G44</f>
        <v>120</v>
      </c>
      <c r="J44" s="64">
        <f>'[2]OS MSME'!D44+'[2]OS MSME'!F44+'[2]OS MSME'!H44</f>
        <v>1151</v>
      </c>
      <c r="K44" s="65">
        <f t="shared" si="10"/>
        <v>15.696168007636711</v>
      </c>
      <c r="L44" s="22">
        <f>'[2]OS MSME'!I44</f>
        <v>0</v>
      </c>
      <c r="M44" s="64">
        <f>'[2]OS MSME'!J44</f>
        <v>0</v>
      </c>
      <c r="N44" s="65">
        <f t="shared" si="11"/>
        <v>0</v>
      </c>
      <c r="O44" s="22">
        <f>'[2]OS OPS'!O44</f>
        <v>154</v>
      </c>
      <c r="P44" s="64">
        <f>'[2]OS OPS'!P44</f>
        <v>1640</v>
      </c>
      <c r="Q44" s="65">
        <f t="shared" si="12"/>
        <v>22.364652938769943</v>
      </c>
      <c r="R44" s="64">
        <f t="shared" si="13"/>
        <v>340</v>
      </c>
      <c r="S44" s="64">
        <f t="shared" si="13"/>
        <v>2880</v>
      </c>
      <c r="T44" s="65">
        <f t="shared" si="14"/>
        <v>39.274512477839906</v>
      </c>
      <c r="U44" s="22">
        <f>'[2]OS NPS'!M44</f>
        <v>486</v>
      </c>
      <c r="V44" s="22">
        <f>'[2]OS NPS'!N44</f>
        <v>4453</v>
      </c>
      <c r="W44" s="65">
        <f t="shared" si="15"/>
        <v>60.725487522160101</v>
      </c>
    </row>
    <row r="45" spans="1:23" x14ac:dyDescent="0.25">
      <c r="A45" s="23" t="s">
        <v>50</v>
      </c>
      <c r="B45" s="24" t="s">
        <v>26</v>
      </c>
      <c r="C45" s="23">
        <f>SUM(C23:C44)</f>
        <v>22822417</v>
      </c>
      <c r="D45" s="23">
        <f t="shared" si="8"/>
        <v>6782193</v>
      </c>
      <c r="E45" s="66">
        <f t="shared" si="8"/>
        <v>33748655</v>
      </c>
      <c r="F45" s="66">
        <f>SUM(F23:F44)</f>
        <v>1871253</v>
      </c>
      <c r="G45" s="66">
        <f>SUM(G23:G44)</f>
        <v>5226995</v>
      </c>
      <c r="H45" s="67">
        <f t="shared" si="9"/>
        <v>15.488009818465359</v>
      </c>
      <c r="I45" s="66">
        <f>SUM(I23:I44)</f>
        <v>513884</v>
      </c>
      <c r="J45" s="66">
        <f>SUM(J23:J44)</f>
        <v>11571647</v>
      </c>
      <c r="K45" s="67">
        <f t="shared" si="10"/>
        <v>34.287727910934528</v>
      </c>
      <c r="L45" s="66">
        <f>SUM(L23:L44)</f>
        <v>13647</v>
      </c>
      <c r="M45" s="66">
        <f>SUM(M23:M44)</f>
        <v>1528607</v>
      </c>
      <c r="N45" s="67">
        <f t="shared" si="11"/>
        <v>4.529386430362929</v>
      </c>
      <c r="O45" s="66">
        <f>SUM(O23:O44)</f>
        <v>233599</v>
      </c>
      <c r="P45" s="66">
        <f>SUM(P23:P44)</f>
        <v>1635979</v>
      </c>
      <c r="Q45" s="67">
        <f t="shared" si="12"/>
        <v>4.847538368566096</v>
      </c>
      <c r="R45" s="23">
        <f>SUM(R23:R44)</f>
        <v>2632383</v>
      </c>
      <c r="S45" s="23">
        <f>SUM(S23:S44)</f>
        <v>19963228</v>
      </c>
      <c r="T45" s="67">
        <f t="shared" si="14"/>
        <v>59.152662528328911</v>
      </c>
      <c r="U45" s="23">
        <f>SUM(U23:U44)</f>
        <v>4149810</v>
      </c>
      <c r="V45" s="23">
        <f>SUM(V23:V44)</f>
        <v>13785427</v>
      </c>
      <c r="W45" s="67">
        <f t="shared" si="15"/>
        <v>40.847337471671096</v>
      </c>
    </row>
    <row r="46" spans="1:23" x14ac:dyDescent="0.25">
      <c r="A46" s="23" t="s">
        <v>51</v>
      </c>
      <c r="B46" s="24" t="s">
        <v>81</v>
      </c>
      <c r="C46" s="23">
        <f>+C45+C21</f>
        <v>72935416</v>
      </c>
      <c r="D46" s="23">
        <f>+D45+D21</f>
        <v>12858818</v>
      </c>
      <c r="E46" s="23">
        <f>+E45+E21</f>
        <v>75918608</v>
      </c>
      <c r="F46" s="23">
        <f>+F45+F21</f>
        <v>4795231</v>
      </c>
      <c r="G46" s="23">
        <f>+G45+G21</f>
        <v>14294633</v>
      </c>
      <c r="H46" s="67">
        <f t="shared" si="9"/>
        <v>18.828892384328228</v>
      </c>
      <c r="I46" s="66">
        <f>+I45+I21</f>
        <v>1076802</v>
      </c>
      <c r="J46" s="66">
        <f>+J45+J21</f>
        <v>18664856</v>
      </c>
      <c r="K46" s="67">
        <f t="shared" si="10"/>
        <v>24.585350669232504</v>
      </c>
      <c r="L46" s="23">
        <f>+L45+L21</f>
        <v>16674</v>
      </c>
      <c r="M46" s="23">
        <f>+M45+M21</f>
        <v>6031735</v>
      </c>
      <c r="N46" s="67">
        <f t="shared" si="11"/>
        <v>7.9450021001438804</v>
      </c>
      <c r="O46" s="23">
        <f>+O45+O21</f>
        <v>653533</v>
      </c>
      <c r="P46" s="23">
        <f>+P45+P21</f>
        <v>5224370</v>
      </c>
      <c r="Q46" s="67">
        <f t="shared" si="12"/>
        <v>6.881540820664152</v>
      </c>
      <c r="R46" s="66">
        <f>+R45+R21</f>
        <v>6542240</v>
      </c>
      <c r="S46" s="66">
        <f>+S45+S21</f>
        <v>44215594</v>
      </c>
      <c r="T46" s="67">
        <f t="shared" si="14"/>
        <v>58.240785974368762</v>
      </c>
      <c r="U46" s="23">
        <f>+U45+U21</f>
        <v>6316578</v>
      </c>
      <c r="V46" s="23">
        <f>+V45+V21</f>
        <v>31703014</v>
      </c>
      <c r="W46" s="67">
        <f t="shared" si="15"/>
        <v>41.759214025631245</v>
      </c>
    </row>
    <row r="47" spans="1:23" x14ac:dyDescent="0.25">
      <c r="A47" s="19" t="s">
        <v>53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3" x14ac:dyDescent="0.25">
      <c r="A48" s="20">
        <v>35</v>
      </c>
      <c r="B48" s="21" t="s">
        <v>54</v>
      </c>
      <c r="C48" s="64">
        <f>'[2]CD RATIO'!L49</f>
        <v>5848381</v>
      </c>
      <c r="D48" s="22">
        <f>R48+U48</f>
        <v>1586407</v>
      </c>
      <c r="E48" s="22">
        <f>S48+V48</f>
        <v>4693347</v>
      </c>
      <c r="F48" s="64">
        <f>'[2]OS AGRI'!O49</f>
        <v>1293108</v>
      </c>
      <c r="G48" s="64">
        <f>'[2]OS AGRI'!P49</f>
        <v>3065767</v>
      </c>
      <c r="H48" s="65">
        <f>G48/E48%</f>
        <v>65.321549844918778</v>
      </c>
      <c r="I48" s="22">
        <f>'[2]OS MSME'!C48+'[2]OS MSME'!E48+'[2]OS MSME'!G48</f>
        <v>124611</v>
      </c>
      <c r="J48" s="64">
        <f>'[2]OS MSME'!D48+'[2]OS MSME'!F48+'[2]OS MSME'!H48</f>
        <v>387431</v>
      </c>
      <c r="K48" s="65">
        <f>J48/E48%</f>
        <v>8.2548978373003319</v>
      </c>
      <c r="L48" s="22">
        <f>'[2]OS MSME'!I48</f>
        <v>0</v>
      </c>
      <c r="M48" s="64">
        <f>'[2]OS MSME'!J48</f>
        <v>0</v>
      </c>
      <c r="N48" s="65">
        <f>M48/E48%</f>
        <v>0</v>
      </c>
      <c r="O48" s="22">
        <f>'[2]OS OPS'!O48</f>
        <v>40151</v>
      </c>
      <c r="P48" s="64">
        <f>'[2]OS OPS'!P48</f>
        <v>318784</v>
      </c>
      <c r="Q48" s="65">
        <f>P48/E48%</f>
        <v>6.792252948695249</v>
      </c>
      <c r="R48" s="64">
        <f>F48+I48+L48+O48</f>
        <v>1457870</v>
      </c>
      <c r="S48" s="64">
        <f>G48+J48+M48+P48</f>
        <v>3771982</v>
      </c>
      <c r="T48" s="65">
        <f>S48/E48%</f>
        <v>80.368700630914347</v>
      </c>
      <c r="U48" s="22">
        <f>'[2]OS NPS'!M48</f>
        <v>128537</v>
      </c>
      <c r="V48" s="22">
        <f>'[2]OS NPS'!N48</f>
        <v>921365</v>
      </c>
      <c r="W48" s="65">
        <f>V48/E48%</f>
        <v>19.631299369085642</v>
      </c>
    </row>
    <row r="49" spans="1:23" x14ac:dyDescent="0.25">
      <c r="A49" s="23" t="s">
        <v>55</v>
      </c>
      <c r="B49" s="24" t="s">
        <v>26</v>
      </c>
      <c r="C49" s="23">
        <f>SUM(C48:C48)</f>
        <v>5848381</v>
      </c>
      <c r="D49" s="23">
        <f>R49+U49</f>
        <v>1586407</v>
      </c>
      <c r="E49" s="66">
        <f>S49+V49</f>
        <v>4693347</v>
      </c>
      <c r="F49" s="23">
        <f>SUM(F48:F48)</f>
        <v>1293108</v>
      </c>
      <c r="G49" s="23">
        <f>SUM(G48:G48)</f>
        <v>3065767</v>
      </c>
      <c r="H49" s="67">
        <f>G49/E49%</f>
        <v>65.321549844918778</v>
      </c>
      <c r="I49" s="23">
        <f>SUM(I48:I48)</f>
        <v>124611</v>
      </c>
      <c r="J49" s="23">
        <f>SUM(J48:J48)</f>
        <v>387431</v>
      </c>
      <c r="K49" s="67">
        <f>J49/E49%</f>
        <v>8.2548978373003319</v>
      </c>
      <c r="L49" s="23">
        <f>SUM(L48:L48)</f>
        <v>0</v>
      </c>
      <c r="M49" s="23">
        <f>SUM(M48:M48)</f>
        <v>0</v>
      </c>
      <c r="N49" s="67">
        <f>M49/E49%</f>
        <v>0</v>
      </c>
      <c r="O49" s="23">
        <f>SUM(O48:O48)</f>
        <v>40151</v>
      </c>
      <c r="P49" s="23">
        <f>SUM(P48:P48)</f>
        <v>318784</v>
      </c>
      <c r="Q49" s="67">
        <f>P49/E49%</f>
        <v>6.792252948695249</v>
      </c>
      <c r="R49" s="23">
        <f>F49+I49+L49+O49</f>
        <v>1457870</v>
      </c>
      <c r="S49" s="23">
        <f>G49+J49+M49+P49</f>
        <v>3771982</v>
      </c>
      <c r="T49" s="67">
        <f>S49/E49%</f>
        <v>80.368700630914347</v>
      </c>
      <c r="U49" s="23">
        <f>SUM(U48:U48)</f>
        <v>128537</v>
      </c>
      <c r="V49" s="23">
        <f>SUM(V48:V48)</f>
        <v>921365</v>
      </c>
      <c r="W49" s="67">
        <f>V49/E49%</f>
        <v>19.631299369085642</v>
      </c>
    </row>
    <row r="50" spans="1:23" x14ac:dyDescent="0.25">
      <c r="A50" s="19" t="s">
        <v>56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x14ac:dyDescent="0.25">
      <c r="A51" s="20">
        <v>36</v>
      </c>
      <c r="B51" s="21" t="s">
        <v>57</v>
      </c>
      <c r="C51" s="64">
        <f>'[2]CD RATIO'!L52</f>
        <v>2131104</v>
      </c>
      <c r="D51" s="22">
        <f t="shared" ref="D51:E53" si="16">R51+U51</f>
        <v>3461981</v>
      </c>
      <c r="E51" s="22">
        <f t="shared" si="16"/>
        <v>2074762</v>
      </c>
      <c r="F51" s="64">
        <f>'[2]OS AGRI'!O52</f>
        <v>3397786</v>
      </c>
      <c r="G51" s="64">
        <f>'[2]OS AGRI'!P52</f>
        <v>1726659</v>
      </c>
      <c r="H51" s="65">
        <f>G51/E51%</f>
        <v>83.222027393985428</v>
      </c>
      <c r="I51" s="22">
        <f>'[2]OS MSME'!C51+'[2]OS MSME'!E51+'[2]OS MSME'!G51</f>
        <v>27283</v>
      </c>
      <c r="J51" s="64">
        <f>'[2]OS MSME'!D51+'[2]OS MSME'!F51+'[2]OS MSME'!H51</f>
        <v>56422</v>
      </c>
      <c r="K51" s="65">
        <f>J51/E51%</f>
        <v>2.719444447122128</v>
      </c>
      <c r="L51" s="22">
        <f>'[2]OS MSME'!I51</f>
        <v>0</v>
      </c>
      <c r="M51" s="64">
        <f>'[2]OS MSME'!J51</f>
        <v>0</v>
      </c>
      <c r="N51" s="65">
        <f>M51/E51%</f>
        <v>0</v>
      </c>
      <c r="O51" s="22">
        <f>'[2]OS OPS'!O51</f>
        <v>4889</v>
      </c>
      <c r="P51" s="22">
        <f>'[2]OS OPS'!P51</f>
        <v>23069</v>
      </c>
      <c r="Q51" s="65">
        <f>P51/E51%</f>
        <v>1.111886568194328</v>
      </c>
      <c r="R51" s="64">
        <f t="shared" ref="R51:S53" si="17">F51+I51+L51+O51</f>
        <v>3429958</v>
      </c>
      <c r="S51" s="64">
        <f t="shared" si="17"/>
        <v>1806150</v>
      </c>
      <c r="T51" s="65">
        <f>S51/E51%</f>
        <v>87.053358409301893</v>
      </c>
      <c r="U51" s="22">
        <f>'[2]OS NPS'!M51</f>
        <v>32023</v>
      </c>
      <c r="V51" s="22">
        <f>'[2]OS NPS'!N51</f>
        <v>268612</v>
      </c>
      <c r="W51" s="65">
        <f>V51/E51%</f>
        <v>12.946641590698114</v>
      </c>
    </row>
    <row r="52" spans="1:23" x14ac:dyDescent="0.25">
      <c r="A52" s="20">
        <v>37</v>
      </c>
      <c r="B52" s="21" t="s">
        <v>58</v>
      </c>
      <c r="C52" s="64">
        <f>'[2]CD RATIO'!L53</f>
        <v>0</v>
      </c>
      <c r="D52" s="22">
        <f t="shared" si="16"/>
        <v>58897</v>
      </c>
      <c r="E52" s="22">
        <f t="shared" si="16"/>
        <v>86071</v>
      </c>
      <c r="F52" s="64">
        <f>'[2]OS AGRI'!O53</f>
        <v>47092</v>
      </c>
      <c r="G52" s="64">
        <f>'[2]OS AGRI'!P53</f>
        <v>68681</v>
      </c>
      <c r="H52" s="65">
        <f>G52/E52%</f>
        <v>79.795750020332051</v>
      </c>
      <c r="I52" s="22">
        <f>'[2]OS MSME'!C52+'[2]OS MSME'!E52+'[2]OS MSME'!G52</f>
        <v>2591</v>
      </c>
      <c r="J52" s="64">
        <f>'[2]OS MSME'!D52+'[2]OS MSME'!F52+'[2]OS MSME'!H52</f>
        <v>2577</v>
      </c>
      <c r="K52" s="65">
        <f>J52/E52%</f>
        <v>2.9940398043475733</v>
      </c>
      <c r="L52" s="22">
        <f>'[2]OS MSME'!I52</f>
        <v>3</v>
      </c>
      <c r="M52" s="64">
        <f>'[2]OS MSME'!J52</f>
        <v>18</v>
      </c>
      <c r="N52" s="65">
        <f>M52/E52%</f>
        <v>2.0912967201496439E-2</v>
      </c>
      <c r="O52" s="22">
        <f>'[2]OS OPS'!O52</f>
        <v>3208</v>
      </c>
      <c r="P52" s="22">
        <f>'[2]OS OPS'!P52</f>
        <v>8933</v>
      </c>
      <c r="Q52" s="65">
        <f>P52/E52%</f>
        <v>10.378640889498204</v>
      </c>
      <c r="R52" s="64">
        <f t="shared" si="17"/>
        <v>52894</v>
      </c>
      <c r="S52" s="64">
        <f t="shared" si="17"/>
        <v>80209</v>
      </c>
      <c r="T52" s="65">
        <f>S52/E52%</f>
        <v>93.189343681379327</v>
      </c>
      <c r="U52" s="22">
        <f>'[2]OS NPS'!M52</f>
        <v>6003</v>
      </c>
      <c r="V52" s="22">
        <f>'[2]OS NPS'!N52</f>
        <v>5862</v>
      </c>
      <c r="W52" s="65">
        <f>V52/E52%</f>
        <v>6.8106563186206737</v>
      </c>
    </row>
    <row r="53" spans="1:23" x14ac:dyDescent="0.25">
      <c r="A53" s="23" t="s">
        <v>59</v>
      </c>
      <c r="B53" s="24" t="s">
        <v>26</v>
      </c>
      <c r="C53" s="23">
        <f>SUM(C51:C52)</f>
        <v>2131104</v>
      </c>
      <c r="D53" s="23">
        <f t="shared" si="16"/>
        <v>3520878</v>
      </c>
      <c r="E53" s="66">
        <f t="shared" si="16"/>
        <v>2160833</v>
      </c>
      <c r="F53" s="23">
        <f>SUM(F51:F52)</f>
        <v>3444878</v>
      </c>
      <c r="G53" s="23">
        <f>SUM(G51:G52)</f>
        <v>1795340</v>
      </c>
      <c r="H53" s="67">
        <f>G53/E53%</f>
        <v>83.085550803787243</v>
      </c>
      <c r="I53" s="23">
        <f>SUM(I51:I52)</f>
        <v>29874</v>
      </c>
      <c r="J53" s="23">
        <f>SUM(J51:J52)</f>
        <v>58999</v>
      </c>
      <c r="K53" s="67">
        <f>J53/E53%</f>
        <v>2.7303822183389461</v>
      </c>
      <c r="L53" s="23">
        <f>SUM(L51:L52)</f>
        <v>3</v>
      </c>
      <c r="M53" s="23">
        <f>SUM(M51:M52)</f>
        <v>18</v>
      </c>
      <c r="N53" s="67">
        <f>M53/E53%</f>
        <v>8.3301208376584392E-4</v>
      </c>
      <c r="O53" s="23">
        <f>SUM(O51:O52)</f>
        <v>8097</v>
      </c>
      <c r="P53" s="23">
        <f>SUM(P51:P52)</f>
        <v>32002</v>
      </c>
      <c r="Q53" s="67">
        <f>P53/E53%</f>
        <v>1.4810029280374744</v>
      </c>
      <c r="R53" s="23">
        <f t="shared" si="17"/>
        <v>3482852</v>
      </c>
      <c r="S53" s="23">
        <f t="shared" si="17"/>
        <v>1886359</v>
      </c>
      <c r="T53" s="67">
        <f>S53/E53%</f>
        <v>87.297768962247417</v>
      </c>
      <c r="U53" s="23">
        <f>SUM(U51:U52)</f>
        <v>38026</v>
      </c>
      <c r="V53" s="23">
        <f>SUM(V51:V52)</f>
        <v>274474</v>
      </c>
      <c r="W53" s="67">
        <f>V53/E53%</f>
        <v>12.70223103775257</v>
      </c>
    </row>
    <row r="54" spans="1:23" x14ac:dyDescent="0.25">
      <c r="A54" s="19" t="s">
        <v>82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x14ac:dyDescent="0.25">
      <c r="A55" s="20">
        <v>38</v>
      </c>
      <c r="B55" s="21" t="s">
        <v>61</v>
      </c>
      <c r="C55" s="64">
        <f>'[2]CD RATIO'!L56</f>
        <v>3060131</v>
      </c>
      <c r="D55" s="22">
        <f t="shared" ref="D55:E63" si="18">R55+U55</f>
        <v>1270059</v>
      </c>
      <c r="E55" s="22">
        <f t="shared" si="18"/>
        <v>3764280</v>
      </c>
      <c r="F55" s="64">
        <f>'[2]OS AGRI'!O57</f>
        <v>203059</v>
      </c>
      <c r="G55" s="64">
        <f>'[2]OS AGRI'!P57</f>
        <v>525389</v>
      </c>
      <c r="H55" s="65">
        <f t="shared" ref="H55:H65" si="19">G55/E55%</f>
        <v>13.957224223490281</v>
      </c>
      <c r="I55" s="22">
        <f>'[2]OS MSME'!C55+'[2]OS MSME'!E55+'[2]OS MSME'!G55</f>
        <v>156107</v>
      </c>
      <c r="J55" s="64">
        <f>'[2]OS MSME'!D55+'[2]OS MSME'!F55+'[2]OS MSME'!H55</f>
        <v>1454738</v>
      </c>
      <c r="K55" s="65">
        <f t="shared" ref="K55:K65" si="20">J55/E55%</f>
        <v>38.645849936774091</v>
      </c>
      <c r="L55" s="22">
        <f>'[2]OS MSME'!I55</f>
        <v>175</v>
      </c>
      <c r="M55" s="64">
        <f>'[2]OS MSME'!J55</f>
        <v>57539</v>
      </c>
      <c r="N55" s="65">
        <f t="shared" ref="N55:N65" si="21">M55/E55%</f>
        <v>1.5285526050134419</v>
      </c>
      <c r="O55" s="22">
        <f>'[2]OS OPS'!O55</f>
        <v>18824</v>
      </c>
      <c r="P55" s="64">
        <f>'[2]OS OPS'!P55</f>
        <v>228321</v>
      </c>
      <c r="Q55" s="65">
        <f t="shared" ref="Q55:Q65" si="22">P55/E55%</f>
        <v>6.0654627179699698</v>
      </c>
      <c r="R55" s="64">
        <f t="shared" ref="R55:S63" si="23">F55+I55+L55+O55</f>
        <v>378165</v>
      </c>
      <c r="S55" s="64">
        <f t="shared" si="23"/>
        <v>2265987</v>
      </c>
      <c r="T55" s="65">
        <f t="shared" ref="T55:T65" si="24">S55/E55%</f>
        <v>60.197089483247787</v>
      </c>
      <c r="U55" s="22">
        <f>'[2]OS NPS'!M55</f>
        <v>891894</v>
      </c>
      <c r="V55" s="22">
        <f>'[2]OS NPS'!N55</f>
        <v>1498293</v>
      </c>
      <c r="W55" s="65">
        <f t="shared" ref="W55:W65" si="25">V55/E55%</f>
        <v>39.802910516752206</v>
      </c>
    </row>
    <row r="56" spans="1:23" x14ac:dyDescent="0.25">
      <c r="A56" s="20">
        <v>39</v>
      </c>
      <c r="B56" s="21" t="s">
        <v>62</v>
      </c>
      <c r="C56" s="64">
        <f>'[2]CD RATIO'!L57</f>
        <v>256159</v>
      </c>
      <c r="D56" s="22">
        <f t="shared" si="18"/>
        <v>96162</v>
      </c>
      <c r="E56" s="22">
        <f t="shared" si="18"/>
        <v>208030</v>
      </c>
      <c r="F56" s="64">
        <f>'[2]OS AGRI'!O58</f>
        <v>42120</v>
      </c>
      <c r="G56" s="64">
        <f>'[2]OS AGRI'!P58</f>
        <v>27532</v>
      </c>
      <c r="H56" s="65">
        <f t="shared" si="19"/>
        <v>13.234629620727778</v>
      </c>
      <c r="I56" s="22">
        <f>'[2]OS MSME'!C56+'[2]OS MSME'!E56+'[2]OS MSME'!G56</f>
        <v>12610</v>
      </c>
      <c r="J56" s="64">
        <f>'[2]OS MSME'!D56+'[2]OS MSME'!F56+'[2]OS MSME'!H56</f>
        <v>87511</v>
      </c>
      <c r="K56" s="65">
        <f t="shared" si="20"/>
        <v>42.066528866028932</v>
      </c>
      <c r="L56" s="22">
        <f>'[2]OS MSME'!I56</f>
        <v>206</v>
      </c>
      <c r="M56" s="64">
        <f>'[2]OS MSME'!J56</f>
        <v>4452</v>
      </c>
      <c r="N56" s="65">
        <f t="shared" si="21"/>
        <v>2.1400759505840501</v>
      </c>
      <c r="O56" s="22">
        <f>'[2]OS OPS'!O56</f>
        <v>22623</v>
      </c>
      <c r="P56" s="64">
        <f>'[2]OS OPS'!P56</f>
        <v>15841</v>
      </c>
      <c r="Q56" s="65">
        <f t="shared" si="22"/>
        <v>7.6147671008989084</v>
      </c>
      <c r="R56" s="64">
        <f t="shared" si="23"/>
        <v>77559</v>
      </c>
      <c r="S56" s="64">
        <f t="shared" si="23"/>
        <v>135336</v>
      </c>
      <c r="T56" s="65">
        <f t="shared" si="24"/>
        <v>65.05600153823967</v>
      </c>
      <c r="U56" s="22">
        <f>'[2]OS NPS'!M56</f>
        <v>18603</v>
      </c>
      <c r="V56" s="22">
        <f>'[2]OS NPS'!N56</f>
        <v>72694</v>
      </c>
      <c r="W56" s="65">
        <f t="shared" si="25"/>
        <v>34.943998461760323</v>
      </c>
    </row>
    <row r="57" spans="1:23" x14ac:dyDescent="0.25">
      <c r="A57" s="20">
        <v>40</v>
      </c>
      <c r="B57" s="21" t="s">
        <v>63</v>
      </c>
      <c r="C57" s="64">
        <f>'[2]CD RATIO'!L58</f>
        <v>86233</v>
      </c>
      <c r="D57" s="22">
        <f t="shared" si="18"/>
        <v>137558</v>
      </c>
      <c r="E57" s="22">
        <f t="shared" si="18"/>
        <v>274624</v>
      </c>
      <c r="F57" s="64">
        <f>'[2]OS AGRI'!O59</f>
        <v>71346</v>
      </c>
      <c r="G57" s="64">
        <f>'[2]OS AGRI'!P59</f>
        <v>40752</v>
      </c>
      <c r="H57" s="65">
        <f t="shared" si="19"/>
        <v>14.839198322069448</v>
      </c>
      <c r="I57" s="22">
        <f>'[2]OS MSME'!C57+'[2]OS MSME'!E57+'[2]OS MSME'!G57</f>
        <v>27559</v>
      </c>
      <c r="J57" s="64">
        <f>'[2]OS MSME'!D57+'[2]OS MSME'!F57+'[2]OS MSME'!H57</f>
        <v>75252</v>
      </c>
      <c r="K57" s="65">
        <f t="shared" si="20"/>
        <v>27.401829410393848</v>
      </c>
      <c r="L57" s="22">
        <f>'[2]OS MSME'!I57</f>
        <v>0</v>
      </c>
      <c r="M57" s="64">
        <f>'[2]OS MSME'!J57</f>
        <v>0</v>
      </c>
      <c r="N57" s="65">
        <f t="shared" si="21"/>
        <v>0</v>
      </c>
      <c r="O57" s="22">
        <f>'[2]OS OPS'!O57</f>
        <v>26747</v>
      </c>
      <c r="P57" s="64">
        <f>'[2]OS OPS'!P57</f>
        <v>88450</v>
      </c>
      <c r="Q57" s="65">
        <f t="shared" si="22"/>
        <v>32.207673036588211</v>
      </c>
      <c r="R57" s="64">
        <f t="shared" si="23"/>
        <v>125652</v>
      </c>
      <c r="S57" s="64">
        <f t="shared" si="23"/>
        <v>204454</v>
      </c>
      <c r="T57" s="65">
        <f t="shared" si="24"/>
        <v>74.448700769051513</v>
      </c>
      <c r="U57" s="22">
        <f>'[2]OS NPS'!M57</f>
        <v>11906</v>
      </c>
      <c r="V57" s="22">
        <f>'[2]OS NPS'!N57</f>
        <v>70170</v>
      </c>
      <c r="W57" s="65">
        <f t="shared" si="25"/>
        <v>25.551299230948498</v>
      </c>
    </row>
    <row r="58" spans="1:23" x14ac:dyDescent="0.25">
      <c r="A58" s="20">
        <v>41</v>
      </c>
      <c r="B58" s="21" t="s">
        <v>64</v>
      </c>
      <c r="C58" s="64">
        <f>'[2]CD RATIO'!L59</f>
        <v>162637</v>
      </c>
      <c r="D58" s="22">
        <f t="shared" si="18"/>
        <v>214278</v>
      </c>
      <c r="E58" s="22">
        <f t="shared" si="18"/>
        <v>194004</v>
      </c>
      <c r="F58" s="64">
        <f>'[2]OS AGRI'!O60</f>
        <v>77781</v>
      </c>
      <c r="G58" s="64">
        <f>'[2]OS AGRI'!P60</f>
        <v>40724</v>
      </c>
      <c r="H58" s="65">
        <f t="shared" si="19"/>
        <v>20.99131976660275</v>
      </c>
      <c r="I58" s="22">
        <f>'[2]OS MSME'!C58+'[2]OS MSME'!E58+'[2]OS MSME'!G58</f>
        <v>63350</v>
      </c>
      <c r="J58" s="64">
        <f>'[2]OS MSME'!D58+'[2]OS MSME'!F58+'[2]OS MSME'!H58</f>
        <v>45716</v>
      </c>
      <c r="K58" s="65">
        <f t="shared" si="20"/>
        <v>23.564462588400239</v>
      </c>
      <c r="L58" s="22">
        <f>'[2]OS MSME'!I58</f>
        <v>16</v>
      </c>
      <c r="M58" s="64">
        <f>'[2]OS MSME'!J58</f>
        <v>204</v>
      </c>
      <c r="N58" s="65">
        <f t="shared" si="21"/>
        <v>0.10515247108307045</v>
      </c>
      <c r="O58" s="22">
        <f>'[2]OS OPS'!O58</f>
        <v>56539</v>
      </c>
      <c r="P58" s="64">
        <f>'[2]OS OPS'!P58</f>
        <v>59188</v>
      </c>
      <c r="Q58" s="65">
        <f t="shared" si="22"/>
        <v>30.508649306199874</v>
      </c>
      <c r="R58" s="64">
        <f t="shared" si="23"/>
        <v>197686</v>
      </c>
      <c r="S58" s="64">
        <f t="shared" si="23"/>
        <v>145832</v>
      </c>
      <c r="T58" s="65">
        <f t="shared" si="24"/>
        <v>75.169584132285934</v>
      </c>
      <c r="U58" s="22">
        <f>'[2]OS NPS'!M58</f>
        <v>16592</v>
      </c>
      <c r="V58" s="64">
        <f>'[2]OS NPS'!N58</f>
        <v>48172</v>
      </c>
      <c r="W58" s="65">
        <f t="shared" si="25"/>
        <v>24.83041586771407</v>
      </c>
    </row>
    <row r="59" spans="1:23" x14ac:dyDescent="0.25">
      <c r="A59" s="20">
        <v>42</v>
      </c>
      <c r="B59" s="21" t="s">
        <v>65</v>
      </c>
      <c r="C59" s="64">
        <f>'[2]CD RATIO'!L60</f>
        <v>77142</v>
      </c>
      <c r="D59" s="22">
        <f t="shared" si="18"/>
        <v>28858</v>
      </c>
      <c r="E59" s="22">
        <f t="shared" si="18"/>
        <v>50708</v>
      </c>
      <c r="F59" s="64">
        <f>'[2]OS AGRI'!O61</f>
        <v>21020</v>
      </c>
      <c r="G59" s="64">
        <f>'[2]OS AGRI'!P61</f>
        <v>7954</v>
      </c>
      <c r="H59" s="65">
        <f t="shared" si="19"/>
        <v>15.685887828350557</v>
      </c>
      <c r="I59" s="22">
        <f>'[2]OS MSME'!C59+'[2]OS MSME'!E59+'[2]OS MSME'!G59</f>
        <v>681</v>
      </c>
      <c r="J59" s="64">
        <f>'[2]OS MSME'!D59+'[2]OS MSME'!F59+'[2]OS MSME'!H59</f>
        <v>20480</v>
      </c>
      <c r="K59" s="65">
        <f t="shared" si="20"/>
        <v>40.388104441113832</v>
      </c>
      <c r="L59" s="22">
        <f>'[2]OS MSME'!I59</f>
        <v>34</v>
      </c>
      <c r="M59" s="64">
        <f>'[2]OS MSME'!J59</f>
        <v>639</v>
      </c>
      <c r="N59" s="65">
        <f t="shared" si="21"/>
        <v>1.2601561883726433</v>
      </c>
      <c r="O59" s="22">
        <f>'[2]OS OPS'!O59</f>
        <v>4143</v>
      </c>
      <c r="P59" s="64">
        <f>'[2]OS OPS'!P59</f>
        <v>2393</v>
      </c>
      <c r="Q59" s="65">
        <f t="shared" si="22"/>
        <v>4.7191764613078808</v>
      </c>
      <c r="R59" s="64">
        <f t="shared" si="23"/>
        <v>25878</v>
      </c>
      <c r="S59" s="64">
        <f t="shared" si="23"/>
        <v>31466</v>
      </c>
      <c r="T59" s="65">
        <f t="shared" si="24"/>
        <v>62.053324919144913</v>
      </c>
      <c r="U59" s="22">
        <f>'[2]OS NPS'!M59</f>
        <v>2980</v>
      </c>
      <c r="V59" s="22">
        <f>'[2]OS NPS'!N59</f>
        <v>19242</v>
      </c>
      <c r="W59" s="65">
        <f t="shared" si="25"/>
        <v>37.946675080855094</v>
      </c>
    </row>
    <row r="60" spans="1:23" x14ac:dyDescent="0.25">
      <c r="A60" s="20">
        <v>43</v>
      </c>
      <c r="B60" s="21" t="s">
        <v>66</v>
      </c>
      <c r="C60" s="64">
        <f>'[2]CD RATIO'!L61</f>
        <v>3163</v>
      </c>
      <c r="D60" s="22">
        <f t="shared" si="18"/>
        <v>1174</v>
      </c>
      <c r="E60" s="22">
        <f t="shared" si="18"/>
        <v>12254</v>
      </c>
      <c r="F60" s="64">
        <f>'[2]OS AGRI'!O62</f>
        <v>299</v>
      </c>
      <c r="G60" s="64">
        <f>'[2]OS AGRI'!P62</f>
        <v>2190</v>
      </c>
      <c r="H60" s="65">
        <f t="shared" si="19"/>
        <v>17.871715358250366</v>
      </c>
      <c r="I60" s="22">
        <f>'[2]OS MSME'!C60+'[2]OS MSME'!E60+'[2]OS MSME'!G60</f>
        <v>256</v>
      </c>
      <c r="J60" s="64">
        <f>'[2]OS MSME'!D60+'[2]OS MSME'!F60+'[2]OS MSME'!H60</f>
        <v>3850</v>
      </c>
      <c r="K60" s="65">
        <f t="shared" si="20"/>
        <v>31.41831238779174</v>
      </c>
      <c r="L60" s="22">
        <f>'[2]OS MSME'!I60</f>
        <v>0</v>
      </c>
      <c r="M60" s="64">
        <f>'[2]OS MSME'!J60</f>
        <v>0</v>
      </c>
      <c r="N60" s="65">
        <f t="shared" si="21"/>
        <v>0</v>
      </c>
      <c r="O60" s="22">
        <f>'[2]OS OPS'!O60</f>
        <v>153</v>
      </c>
      <c r="P60" s="64">
        <f>'[2]OS OPS'!P60</f>
        <v>1664</v>
      </c>
      <c r="Q60" s="65">
        <f t="shared" si="22"/>
        <v>13.579239432022197</v>
      </c>
      <c r="R60" s="64">
        <f t="shared" si="23"/>
        <v>708</v>
      </c>
      <c r="S60" s="64">
        <f t="shared" si="23"/>
        <v>7704</v>
      </c>
      <c r="T60" s="65">
        <f t="shared" si="24"/>
        <v>62.869267178064305</v>
      </c>
      <c r="U60" s="22">
        <f>'[2]OS NPS'!M60</f>
        <v>466</v>
      </c>
      <c r="V60" s="22">
        <f>'[2]OS NPS'!N60</f>
        <v>4550</v>
      </c>
      <c r="W60" s="65">
        <f t="shared" si="25"/>
        <v>37.130732821935695</v>
      </c>
    </row>
    <row r="61" spans="1:23" x14ac:dyDescent="0.25">
      <c r="A61" s="20">
        <v>44</v>
      </c>
      <c r="B61" s="21" t="s">
        <v>67</v>
      </c>
      <c r="C61" s="64">
        <f>'[2]CD RATIO'!L62</f>
        <v>12940</v>
      </c>
      <c r="D61" s="22">
        <f t="shared" si="18"/>
        <v>72202</v>
      </c>
      <c r="E61" s="22">
        <f t="shared" si="18"/>
        <v>47527</v>
      </c>
      <c r="F61" s="64">
        <f>'[2]OS AGRI'!O63</f>
        <v>24668</v>
      </c>
      <c r="G61" s="64">
        <f>'[2]OS AGRI'!P63</f>
        <v>10286</v>
      </c>
      <c r="H61" s="65">
        <f t="shared" si="19"/>
        <v>21.642434826519665</v>
      </c>
      <c r="I61" s="22">
        <f>'[2]OS MSME'!C61+'[2]OS MSME'!E61+'[2]OS MSME'!G61</f>
        <v>3295</v>
      </c>
      <c r="J61" s="64">
        <f>'[2]OS MSME'!D61+'[2]OS MSME'!F61+'[2]OS MSME'!H61</f>
        <v>21050</v>
      </c>
      <c r="K61" s="65">
        <f t="shared" si="20"/>
        <v>44.290613756391103</v>
      </c>
      <c r="L61" s="22">
        <f>'[2]OS MSME'!I61</f>
        <v>66</v>
      </c>
      <c r="M61" s="64">
        <f>'[2]OS MSME'!J61</f>
        <v>1655</v>
      </c>
      <c r="N61" s="65">
        <f t="shared" si="21"/>
        <v>3.482231152818398</v>
      </c>
      <c r="O61" s="22">
        <f>'[2]OS OPS'!O61</f>
        <v>684</v>
      </c>
      <c r="P61" s="64">
        <f>'[2]OS OPS'!P61</f>
        <v>4980</v>
      </c>
      <c r="Q61" s="65">
        <f t="shared" si="22"/>
        <v>10.478254465882552</v>
      </c>
      <c r="R61" s="64">
        <f t="shared" si="23"/>
        <v>28713</v>
      </c>
      <c r="S61" s="64">
        <f t="shared" si="23"/>
        <v>37971</v>
      </c>
      <c r="T61" s="65">
        <f t="shared" si="24"/>
        <v>79.893534201611715</v>
      </c>
      <c r="U61" s="22">
        <f>'[2]OS NPS'!M61</f>
        <v>43489</v>
      </c>
      <c r="V61" s="22">
        <f>'[2]OS NPS'!N61</f>
        <v>9556</v>
      </c>
      <c r="W61" s="65">
        <f t="shared" si="25"/>
        <v>20.106465798388285</v>
      </c>
    </row>
    <row r="62" spans="1:23" x14ac:dyDescent="0.25">
      <c r="A62" s="20">
        <v>45</v>
      </c>
      <c r="B62" s="21" t="s">
        <v>69</v>
      </c>
      <c r="C62" s="64">
        <f>'[2]CD RATIO'!L63</f>
        <v>6776</v>
      </c>
      <c r="D62" s="22">
        <f t="shared" si="18"/>
        <v>25104</v>
      </c>
      <c r="E62" s="22">
        <f t="shared" si="18"/>
        <v>16610</v>
      </c>
      <c r="F62" s="64">
        <f>'[2]OS AGRI'!O64</f>
        <v>21636</v>
      </c>
      <c r="G62" s="64">
        <f>'[2]OS AGRI'!P64</f>
        <v>7459</v>
      </c>
      <c r="H62" s="65">
        <f t="shared" si="19"/>
        <v>44.90668272125226</v>
      </c>
      <c r="I62" s="22">
        <f>'[2]OS MSME'!C62+'[2]OS MSME'!E62+'[2]OS MSME'!G62</f>
        <v>3151</v>
      </c>
      <c r="J62" s="64">
        <f>'[2]OS MSME'!D62+'[2]OS MSME'!F62+'[2]OS MSME'!H62</f>
        <v>1242</v>
      </c>
      <c r="K62" s="65">
        <f t="shared" si="20"/>
        <v>7.4774232390126434</v>
      </c>
      <c r="L62" s="22">
        <f>'[2]OS MSME'!I62</f>
        <v>0</v>
      </c>
      <c r="M62" s="64">
        <f>'[2]OS MSME'!J62</f>
        <v>0</v>
      </c>
      <c r="N62" s="65">
        <f t="shared" si="21"/>
        <v>0</v>
      </c>
      <c r="O62" s="22">
        <f>'[2]OS OPS'!O62</f>
        <v>52</v>
      </c>
      <c r="P62" s="64">
        <f>'[2]OS OPS'!P62</f>
        <v>80</v>
      </c>
      <c r="Q62" s="65">
        <f t="shared" si="22"/>
        <v>0.48163756773028299</v>
      </c>
      <c r="R62" s="64">
        <f t="shared" si="23"/>
        <v>24839</v>
      </c>
      <c r="S62" s="64">
        <f t="shared" si="23"/>
        <v>8781</v>
      </c>
      <c r="T62" s="65">
        <f t="shared" si="24"/>
        <v>52.865743527995186</v>
      </c>
      <c r="U62" s="22">
        <f>'[2]OS NPS'!M62</f>
        <v>265</v>
      </c>
      <c r="V62" s="22">
        <f>'[2]OS NPS'!N62</f>
        <v>7829</v>
      </c>
      <c r="W62" s="65">
        <f t="shared" si="25"/>
        <v>47.134256472004814</v>
      </c>
    </row>
    <row r="63" spans="1:23" x14ac:dyDescent="0.25">
      <c r="A63" s="20">
        <v>46</v>
      </c>
      <c r="B63" s="21" t="s">
        <v>70</v>
      </c>
      <c r="C63" s="64">
        <f>'[2]CD RATIO'!L64</f>
        <v>19811</v>
      </c>
      <c r="D63" s="22">
        <f t="shared" si="18"/>
        <v>86949</v>
      </c>
      <c r="E63" s="22">
        <f t="shared" si="18"/>
        <v>43978</v>
      </c>
      <c r="F63" s="64">
        <f>'[2]OS AGRI'!O65</f>
        <v>77042</v>
      </c>
      <c r="G63" s="64">
        <f>'[2]OS AGRI'!P65</f>
        <v>28354</v>
      </c>
      <c r="H63" s="65">
        <f t="shared" si="19"/>
        <v>64.473145663740965</v>
      </c>
      <c r="I63" s="22">
        <f>'[2]OS MSME'!C63+'[2]OS MSME'!E63+'[2]OS MSME'!G63</f>
        <v>5476</v>
      </c>
      <c r="J63" s="64">
        <f>'[2]OS MSME'!D63+'[2]OS MSME'!F63+'[2]OS MSME'!H63</f>
        <v>8214</v>
      </c>
      <c r="K63" s="65">
        <f t="shared" si="20"/>
        <v>18.677520578471054</v>
      </c>
      <c r="L63" s="22">
        <f>'[2]OS MSME'!I63</f>
        <v>9</v>
      </c>
      <c r="M63" s="64">
        <f>'[2]OS MSME'!J63</f>
        <v>198</v>
      </c>
      <c r="N63" s="65">
        <f t="shared" si="21"/>
        <v>0.45022511255627817</v>
      </c>
      <c r="O63" s="22">
        <f>'[2]OS OPS'!O63</f>
        <v>2431</v>
      </c>
      <c r="P63" s="64">
        <f>'[2]OS OPS'!P63</f>
        <v>752</v>
      </c>
      <c r="Q63" s="65">
        <f t="shared" si="22"/>
        <v>1.7099458820319251</v>
      </c>
      <c r="R63" s="64">
        <f t="shared" si="23"/>
        <v>84958</v>
      </c>
      <c r="S63" s="64">
        <f t="shared" si="23"/>
        <v>37518</v>
      </c>
      <c r="T63" s="65">
        <f t="shared" si="24"/>
        <v>85.310837236800225</v>
      </c>
      <c r="U63" s="22">
        <f>'[2]OS NPS'!M63</f>
        <v>1991</v>
      </c>
      <c r="V63" s="22">
        <f>'[2]OS NPS'!N63</f>
        <v>6460</v>
      </c>
      <c r="W63" s="65">
        <f t="shared" si="25"/>
        <v>14.689162763199782</v>
      </c>
    </row>
    <row r="64" spans="1:23" x14ac:dyDescent="0.25">
      <c r="A64" s="23" t="s">
        <v>71</v>
      </c>
      <c r="B64" s="24" t="s">
        <v>26</v>
      </c>
      <c r="C64" s="66">
        <f>SUM(C55:C63)</f>
        <v>3684992</v>
      </c>
      <c r="D64" s="66">
        <f>SUM(D55:D63)</f>
        <v>1932344</v>
      </c>
      <c r="E64" s="66">
        <f>SUM(E55:E63)</f>
        <v>4612015</v>
      </c>
      <c r="F64" s="66">
        <f>SUM(F55:F63)</f>
        <v>538971</v>
      </c>
      <c r="G64" s="66">
        <f>SUM(G55:G63)</f>
        <v>690640</v>
      </c>
      <c r="H64" s="67">
        <f t="shared" si="19"/>
        <v>14.974799518214923</v>
      </c>
      <c r="I64" s="66">
        <f>SUM(I55:I63)</f>
        <v>272485</v>
      </c>
      <c r="J64" s="66">
        <f>SUM(J55:J63)</f>
        <v>1718053</v>
      </c>
      <c r="K64" s="67">
        <f t="shared" si="20"/>
        <v>37.251678496275488</v>
      </c>
      <c r="L64" s="66">
        <f>SUM(L55:L63)</f>
        <v>506</v>
      </c>
      <c r="M64" s="66">
        <f>SUM(M55:M63)</f>
        <v>64687</v>
      </c>
      <c r="N64" s="67">
        <f t="shared" si="21"/>
        <v>1.4025756637825333</v>
      </c>
      <c r="O64" s="66">
        <f>SUM(O55:O63)</f>
        <v>132196</v>
      </c>
      <c r="P64" s="66">
        <f>SUM(P55:P63)</f>
        <v>401669</v>
      </c>
      <c r="Q64" s="67">
        <f t="shared" si="22"/>
        <v>8.709186765437666</v>
      </c>
      <c r="R64" s="66">
        <f>SUM(R55:R63)</f>
        <v>944158</v>
      </c>
      <c r="S64" s="66">
        <f>SUM(S55:S63)</f>
        <v>2875049</v>
      </c>
      <c r="T64" s="67">
        <f t="shared" si="24"/>
        <v>62.33824044371061</v>
      </c>
      <c r="U64" s="66">
        <f>SUM(U55:U63)</f>
        <v>988186</v>
      </c>
      <c r="V64" s="66">
        <f>SUM(V55:V63)</f>
        <v>1736966</v>
      </c>
      <c r="W64" s="67">
        <f t="shared" si="25"/>
        <v>37.66175955628939</v>
      </c>
    </row>
    <row r="65" spans="1:23" x14ac:dyDescent="0.25">
      <c r="A65" s="68" t="s">
        <v>72</v>
      </c>
      <c r="B65" s="68"/>
      <c r="C65" s="23">
        <f>C46+C49+C53+C64</f>
        <v>84599893</v>
      </c>
      <c r="D65" s="23">
        <f>D46+D49+D53+D64</f>
        <v>19898447</v>
      </c>
      <c r="E65" s="23">
        <f>E46+E49+E53+E64</f>
        <v>87384803</v>
      </c>
      <c r="F65" s="23">
        <f>F46+F49+F53+F64</f>
        <v>10072188</v>
      </c>
      <c r="G65" s="23">
        <f>G46+G49+G53+G64</f>
        <v>19846380</v>
      </c>
      <c r="H65" s="67">
        <f t="shared" si="19"/>
        <v>22.711477646748257</v>
      </c>
      <c r="I65" s="23">
        <f>I46+I49+I53+I64</f>
        <v>1503772</v>
      </c>
      <c r="J65" s="23">
        <f>J46+J49+J53+J64</f>
        <v>20829339</v>
      </c>
      <c r="K65" s="67">
        <f t="shared" si="20"/>
        <v>23.836340284477153</v>
      </c>
      <c r="L65" s="23">
        <f>L46+L49+L53+L64</f>
        <v>17183</v>
      </c>
      <c r="M65" s="23">
        <f>M46+M49+M53+M64</f>
        <v>6096440</v>
      </c>
      <c r="N65" s="67">
        <f t="shared" si="21"/>
        <v>6.9765448804639405</v>
      </c>
      <c r="O65" s="23">
        <f>O46+O49+O53+O64</f>
        <v>833977</v>
      </c>
      <c r="P65" s="23">
        <f>P46+P49+P53+P64</f>
        <v>5976825</v>
      </c>
      <c r="Q65" s="67">
        <f t="shared" si="22"/>
        <v>6.8396618116767964</v>
      </c>
      <c r="R65" s="23">
        <f>F65+I65+L65+O65</f>
        <v>12427120</v>
      </c>
      <c r="S65" s="23">
        <f>G65+J65+M65+P65</f>
        <v>52748984</v>
      </c>
      <c r="T65" s="67">
        <f t="shared" si="24"/>
        <v>60.364024623366149</v>
      </c>
      <c r="U65" s="23">
        <f>I65+L65+O65+R65</f>
        <v>14782052</v>
      </c>
      <c r="V65" s="23">
        <f>V64+V53+V49+V46</f>
        <v>34635819</v>
      </c>
      <c r="W65" s="67">
        <f t="shared" si="25"/>
        <v>39.635975376633851</v>
      </c>
    </row>
  </sheetData>
  <mergeCells count="26">
    <mergeCell ref="A47:W47"/>
    <mergeCell ref="A50:W50"/>
    <mergeCell ref="A54:W54"/>
    <mergeCell ref="A65:B65"/>
    <mergeCell ref="R6:S6"/>
    <mergeCell ref="T6:T7"/>
    <mergeCell ref="U6:V6"/>
    <mergeCell ref="W6:W7"/>
    <mergeCell ref="A8:W8"/>
    <mergeCell ref="A22:W22"/>
    <mergeCell ref="I6:J6"/>
    <mergeCell ref="K6:K7"/>
    <mergeCell ref="L6:M6"/>
    <mergeCell ref="N6:N7"/>
    <mergeCell ref="O6:P6"/>
    <mergeCell ref="Q6:Q7"/>
    <mergeCell ref="A1:W1"/>
    <mergeCell ref="A2:W2"/>
    <mergeCell ref="A3:W3"/>
    <mergeCell ref="A4:W4"/>
    <mergeCell ref="A6:A7"/>
    <mergeCell ref="B6:B7"/>
    <mergeCell ref="C6:C7"/>
    <mergeCell ref="D6:E6"/>
    <mergeCell ref="F6:G6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0875-6E6D-420C-A545-A853C4842E09}">
  <dimension ref="A1:Y65"/>
  <sheetViews>
    <sheetView topLeftCell="A24" workbookViewId="0">
      <selection activeCell="A47" sqref="A47:Y47"/>
    </sheetView>
  </sheetViews>
  <sheetFormatPr defaultRowHeight="15" x14ac:dyDescent="0.25"/>
  <cols>
    <col min="2" max="2" width="37.28515625" bestFit="1" customWidth="1"/>
    <col min="3" max="4" width="10.140625" bestFit="1" customWidth="1"/>
    <col min="6" max="6" width="10.140625" bestFit="1" customWidth="1"/>
    <col min="9" max="9" width="10.140625" bestFit="1" customWidth="1"/>
  </cols>
  <sheetData>
    <row r="1" spans="1:2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25">
      <c r="A3" s="14" t="s">
        <v>140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5.75" x14ac:dyDescent="0.25">
      <c r="A5" s="9"/>
      <c r="B5" s="56"/>
      <c r="C5" s="9"/>
      <c r="D5" s="57"/>
      <c r="E5" s="9"/>
      <c r="F5" s="57"/>
      <c r="G5" s="9"/>
      <c r="H5" s="9"/>
      <c r="I5" s="57"/>
      <c r="J5" s="9"/>
      <c r="K5" s="9"/>
      <c r="L5" s="57"/>
      <c r="M5" s="9"/>
      <c r="N5" s="9"/>
      <c r="O5" s="57"/>
      <c r="P5" s="9"/>
      <c r="Q5" s="9"/>
      <c r="R5" s="57"/>
      <c r="S5" s="9"/>
      <c r="T5" s="3" t="s">
        <v>74</v>
      </c>
      <c r="U5" s="69"/>
      <c r="V5" s="3"/>
      <c r="W5" s="70" t="s">
        <v>273</v>
      </c>
      <c r="X5" s="71"/>
      <c r="Y5" s="9"/>
    </row>
    <row r="6" spans="1:25" ht="15" customHeight="1" x14ac:dyDescent="0.25">
      <c r="A6" s="59" t="s">
        <v>141</v>
      </c>
      <c r="B6" s="60" t="s">
        <v>5</v>
      </c>
      <c r="C6" s="59" t="s">
        <v>77</v>
      </c>
      <c r="D6" s="59"/>
      <c r="E6" s="61" t="s">
        <v>142</v>
      </c>
      <c r="F6" s="61"/>
      <c r="G6" s="61" t="s">
        <v>132</v>
      </c>
      <c r="H6" s="61" t="s">
        <v>143</v>
      </c>
      <c r="I6" s="61"/>
      <c r="J6" s="61" t="s">
        <v>132</v>
      </c>
      <c r="K6" s="61" t="s">
        <v>144</v>
      </c>
      <c r="L6" s="61"/>
      <c r="M6" s="61" t="s">
        <v>132</v>
      </c>
      <c r="N6" s="61" t="s">
        <v>145</v>
      </c>
      <c r="O6" s="61"/>
      <c r="P6" s="61" t="s">
        <v>132</v>
      </c>
      <c r="Q6" s="61" t="s">
        <v>146</v>
      </c>
      <c r="R6" s="61"/>
      <c r="S6" s="61" t="s">
        <v>132</v>
      </c>
      <c r="T6" s="61" t="s">
        <v>147</v>
      </c>
      <c r="U6" s="61"/>
      <c r="V6" s="61" t="s">
        <v>132</v>
      </c>
      <c r="W6" s="61" t="s">
        <v>148</v>
      </c>
      <c r="X6" s="61"/>
      <c r="Y6" s="61" t="s">
        <v>132</v>
      </c>
    </row>
    <row r="7" spans="1:25" x14ac:dyDescent="0.25">
      <c r="A7" s="59"/>
      <c r="B7" s="60"/>
      <c r="C7" s="62" t="s">
        <v>138</v>
      </c>
      <c r="D7" s="63" t="s">
        <v>139</v>
      </c>
      <c r="E7" s="16" t="s">
        <v>138</v>
      </c>
      <c r="F7" s="72" t="s">
        <v>139</v>
      </c>
      <c r="G7" s="61"/>
      <c r="H7" s="16" t="s">
        <v>138</v>
      </c>
      <c r="I7" s="72" t="s">
        <v>139</v>
      </c>
      <c r="J7" s="61"/>
      <c r="K7" s="16" t="s">
        <v>138</v>
      </c>
      <c r="L7" s="72" t="s">
        <v>139</v>
      </c>
      <c r="M7" s="61"/>
      <c r="N7" s="16" t="s">
        <v>138</v>
      </c>
      <c r="O7" s="72" t="s">
        <v>139</v>
      </c>
      <c r="P7" s="61"/>
      <c r="Q7" s="16" t="s">
        <v>138</v>
      </c>
      <c r="R7" s="72" t="s">
        <v>139</v>
      </c>
      <c r="S7" s="61"/>
      <c r="T7" s="16" t="s">
        <v>138</v>
      </c>
      <c r="U7" s="72" t="s">
        <v>139</v>
      </c>
      <c r="V7" s="61"/>
      <c r="W7" s="16" t="s">
        <v>138</v>
      </c>
      <c r="X7" s="72" t="s">
        <v>139</v>
      </c>
      <c r="Y7" s="61"/>
    </row>
    <row r="8" spans="1:25" ht="15" customHeight="1" x14ac:dyDescent="0.25">
      <c r="A8" s="73" t="s">
        <v>12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25" x14ac:dyDescent="0.25">
      <c r="A9" s="20">
        <v>1</v>
      </c>
      <c r="B9" s="21" t="s">
        <v>13</v>
      </c>
      <c r="C9" s="22">
        <f>'[2]KEY BUSI'!D9</f>
        <v>1386671</v>
      </c>
      <c r="D9" s="22">
        <f>'[2]KEY BUSI'!E9</f>
        <v>6765901</v>
      </c>
      <c r="E9" s="64">
        <v>261156</v>
      </c>
      <c r="F9" s="64">
        <v>898314</v>
      </c>
      <c r="G9" s="65">
        <f>F9/D9%</f>
        <v>13.277078692106196</v>
      </c>
      <c r="H9" s="64">
        <v>820172</v>
      </c>
      <c r="I9" s="64">
        <v>2003692</v>
      </c>
      <c r="J9" s="65">
        <f>I9/D9%</f>
        <v>29.614562790676366</v>
      </c>
      <c r="K9" s="64">
        <v>21584</v>
      </c>
      <c r="L9" s="64">
        <v>88545</v>
      </c>
      <c r="M9" s="65">
        <f>L9/D9%</f>
        <v>1.3086948804009992</v>
      </c>
      <c r="N9" s="64">
        <v>103618</v>
      </c>
      <c r="O9" s="64">
        <v>298039</v>
      </c>
      <c r="P9" s="65">
        <f>O9/D9%</f>
        <v>4.4050156808383694</v>
      </c>
      <c r="Q9" s="64">
        <v>155073</v>
      </c>
      <c r="R9" s="64">
        <v>440256</v>
      </c>
      <c r="S9" s="65">
        <f>R9/D9%</f>
        <v>6.5069825881283219</v>
      </c>
      <c r="T9" s="64">
        <v>320</v>
      </c>
      <c r="U9" s="64">
        <v>1752</v>
      </c>
      <c r="V9" s="65">
        <f>U9/D9%</f>
        <v>2.5894555654893563E-2</v>
      </c>
      <c r="W9" s="64">
        <v>740795</v>
      </c>
      <c r="X9" s="64">
        <v>1736915</v>
      </c>
      <c r="Y9" s="65">
        <f>X9/D9%</f>
        <v>25.671599392305623</v>
      </c>
    </row>
    <row r="10" spans="1:25" x14ac:dyDescent="0.25">
      <c r="A10" s="20">
        <v>2</v>
      </c>
      <c r="B10" s="21" t="s">
        <v>14</v>
      </c>
      <c r="C10" s="22">
        <f>'[2]KEY BUSI'!D10</f>
        <v>193432</v>
      </c>
      <c r="D10" s="22">
        <f>'[2]KEY BUSI'!E10</f>
        <v>1152246</v>
      </c>
      <c r="E10" s="64">
        <v>52683</v>
      </c>
      <c r="F10" s="64">
        <v>210910</v>
      </c>
      <c r="G10" s="65">
        <f t="shared" ref="G10:G21" si="0">F10/D10%</f>
        <v>18.304251001956182</v>
      </c>
      <c r="H10" s="64">
        <v>115691</v>
      </c>
      <c r="I10" s="64">
        <v>326385</v>
      </c>
      <c r="J10" s="65">
        <f t="shared" ref="J10:J21" si="1">I10/D10%</f>
        <v>28.325982472492854</v>
      </c>
      <c r="K10" s="64">
        <v>9688</v>
      </c>
      <c r="L10" s="64">
        <v>53638</v>
      </c>
      <c r="M10" s="65">
        <f t="shared" ref="M10:M21" si="2">L10/D10%</f>
        <v>4.6550823348486352</v>
      </c>
      <c r="N10" s="64">
        <v>2732</v>
      </c>
      <c r="O10" s="64">
        <v>12351</v>
      </c>
      <c r="P10" s="65">
        <f t="shared" ref="P10:P21" si="3">O10/D10%</f>
        <v>1.0719065199618831</v>
      </c>
      <c r="Q10" s="64">
        <v>2876</v>
      </c>
      <c r="R10" s="64">
        <v>23101</v>
      </c>
      <c r="S10" s="65">
        <f t="shared" ref="S10:S21" si="4">R10/D10%</f>
        <v>2.0048670162447952</v>
      </c>
      <c r="T10" s="64">
        <v>6</v>
      </c>
      <c r="U10" s="64">
        <v>40</v>
      </c>
      <c r="V10" s="65">
        <f>U10/D10%</f>
        <v>3.4714809164015327E-3</v>
      </c>
      <c r="W10" s="64">
        <v>104749</v>
      </c>
      <c r="X10" s="64">
        <v>261628</v>
      </c>
      <c r="Y10" s="65">
        <f t="shared" ref="Y10:Y21" si="5">X10/D10%</f>
        <v>22.705915229907504</v>
      </c>
    </row>
    <row r="11" spans="1:25" x14ac:dyDescent="0.25">
      <c r="A11" s="20">
        <v>3</v>
      </c>
      <c r="B11" s="21" t="s">
        <v>15</v>
      </c>
      <c r="C11" s="22">
        <f>'[2]KEY BUSI'!D11</f>
        <v>26325</v>
      </c>
      <c r="D11" s="22">
        <f>'[2]KEY BUSI'!E11</f>
        <v>827164</v>
      </c>
      <c r="E11" s="64">
        <v>11638</v>
      </c>
      <c r="F11" s="64">
        <v>44592</v>
      </c>
      <c r="G11" s="65">
        <f t="shared" si="0"/>
        <v>5.3909502831361138</v>
      </c>
      <c r="H11" s="64">
        <v>6805</v>
      </c>
      <c r="I11" s="64">
        <v>56191</v>
      </c>
      <c r="J11" s="65">
        <f t="shared" si="1"/>
        <v>6.7932115034019862</v>
      </c>
      <c r="K11" s="64">
        <v>1559</v>
      </c>
      <c r="L11" s="64">
        <v>11529</v>
      </c>
      <c r="M11" s="65">
        <f t="shared" si="2"/>
        <v>1.3937985695702426</v>
      </c>
      <c r="N11" s="64">
        <v>515</v>
      </c>
      <c r="O11" s="64">
        <v>2655</v>
      </c>
      <c r="P11" s="65">
        <f t="shared" si="3"/>
        <v>0.3209762513842479</v>
      </c>
      <c r="Q11" s="64">
        <v>337</v>
      </c>
      <c r="R11" s="64">
        <v>2303</v>
      </c>
      <c r="S11" s="65">
        <f t="shared" si="4"/>
        <v>0.27842120788622332</v>
      </c>
      <c r="T11" s="64">
        <v>0</v>
      </c>
      <c r="U11" s="64">
        <v>0</v>
      </c>
      <c r="V11" s="65">
        <f t="shared" ref="V11:V21" si="6">U11/D11%</f>
        <v>0</v>
      </c>
      <c r="W11" s="64">
        <v>5051</v>
      </c>
      <c r="X11" s="64">
        <v>17979</v>
      </c>
      <c r="Y11" s="65">
        <f t="shared" si="5"/>
        <v>2.1735713836675679</v>
      </c>
    </row>
    <row r="12" spans="1:25" x14ac:dyDescent="0.25">
      <c r="A12" s="20">
        <v>4</v>
      </c>
      <c r="B12" s="21" t="s">
        <v>16</v>
      </c>
      <c r="C12" s="22">
        <f>'[2]KEY BUSI'!D12</f>
        <v>216918</v>
      </c>
      <c r="D12" s="22">
        <f>'[2]KEY BUSI'!E12</f>
        <v>2054188</v>
      </c>
      <c r="E12" s="64">
        <v>51104</v>
      </c>
      <c r="F12" s="64">
        <v>289841</v>
      </c>
      <c r="G12" s="65">
        <f t="shared" si="0"/>
        <v>14.109760158271783</v>
      </c>
      <c r="H12" s="64">
        <v>96491</v>
      </c>
      <c r="I12" s="64">
        <v>338067</v>
      </c>
      <c r="J12" s="65">
        <f t="shared" si="1"/>
        <v>16.457451800906245</v>
      </c>
      <c r="K12" s="64">
        <v>25448</v>
      </c>
      <c r="L12" s="64">
        <v>148659</v>
      </c>
      <c r="M12" s="65">
        <f t="shared" si="2"/>
        <v>7.2368741322605326</v>
      </c>
      <c r="N12" s="64">
        <v>11017</v>
      </c>
      <c r="O12" s="64">
        <v>34964</v>
      </c>
      <c r="P12" s="65">
        <f t="shared" si="3"/>
        <v>1.7020837430653863</v>
      </c>
      <c r="Q12" s="64">
        <v>14714</v>
      </c>
      <c r="R12" s="64">
        <v>45624</v>
      </c>
      <c r="S12" s="65">
        <f t="shared" si="4"/>
        <v>2.2210235869355675</v>
      </c>
      <c r="T12" s="64">
        <v>939</v>
      </c>
      <c r="U12" s="64">
        <v>78</v>
      </c>
      <c r="V12" s="65">
        <f t="shared" si="6"/>
        <v>3.7971208088062045E-3</v>
      </c>
      <c r="W12" s="64">
        <v>77805</v>
      </c>
      <c r="X12" s="64">
        <v>206987</v>
      </c>
      <c r="Y12" s="65">
        <f t="shared" si="5"/>
        <v>10.076341600671409</v>
      </c>
    </row>
    <row r="13" spans="1:25" x14ac:dyDescent="0.25">
      <c r="A13" s="20">
        <v>5</v>
      </c>
      <c r="B13" s="21" t="s">
        <v>17</v>
      </c>
      <c r="C13" s="22">
        <f>'[2]KEY BUSI'!D13</f>
        <v>151840</v>
      </c>
      <c r="D13" s="22">
        <f>'[2]KEY BUSI'!E13</f>
        <v>845398</v>
      </c>
      <c r="E13" s="64">
        <v>33421</v>
      </c>
      <c r="F13" s="64">
        <v>179324</v>
      </c>
      <c r="G13" s="65">
        <f t="shared" si="0"/>
        <v>21.211784272023355</v>
      </c>
      <c r="H13" s="64">
        <v>83062</v>
      </c>
      <c r="I13" s="64">
        <v>236008</v>
      </c>
      <c r="J13" s="65">
        <f t="shared" si="1"/>
        <v>27.916791854250899</v>
      </c>
      <c r="K13" s="64">
        <v>1808</v>
      </c>
      <c r="L13" s="64">
        <v>12766</v>
      </c>
      <c r="M13" s="65">
        <f t="shared" si="2"/>
        <v>1.510057984523266</v>
      </c>
      <c r="N13" s="64">
        <v>3452</v>
      </c>
      <c r="O13" s="64">
        <v>8923</v>
      </c>
      <c r="P13" s="65">
        <f t="shared" si="3"/>
        <v>1.0554791944149384</v>
      </c>
      <c r="Q13" s="64">
        <v>3827</v>
      </c>
      <c r="R13" s="64">
        <v>14847</v>
      </c>
      <c r="S13" s="65">
        <f t="shared" si="4"/>
        <v>1.7562142328228836</v>
      </c>
      <c r="T13" s="64">
        <v>0</v>
      </c>
      <c r="U13" s="64">
        <v>0</v>
      </c>
      <c r="V13" s="65">
        <f t="shared" si="6"/>
        <v>0</v>
      </c>
      <c r="W13" s="64">
        <v>13922</v>
      </c>
      <c r="X13" s="64">
        <v>35959</v>
      </c>
      <c r="Y13" s="65">
        <f t="shared" si="5"/>
        <v>4.2534995351301994</v>
      </c>
    </row>
    <row r="14" spans="1:25" x14ac:dyDescent="0.25">
      <c r="A14" s="20">
        <v>6</v>
      </c>
      <c r="B14" s="21" t="s">
        <v>18</v>
      </c>
      <c r="C14" s="22">
        <f>'[2]KEY BUSI'!D14</f>
        <v>71946</v>
      </c>
      <c r="D14" s="22">
        <f>'[2]KEY BUSI'!E14</f>
        <v>957194</v>
      </c>
      <c r="E14" s="64">
        <v>17125</v>
      </c>
      <c r="F14" s="64">
        <v>86798</v>
      </c>
      <c r="G14" s="65">
        <f t="shared" si="0"/>
        <v>9.0679632342033063</v>
      </c>
      <c r="H14" s="64">
        <v>27304</v>
      </c>
      <c r="I14" s="64">
        <v>63900</v>
      </c>
      <c r="J14" s="65">
        <f t="shared" si="1"/>
        <v>6.6757626980528499</v>
      </c>
      <c r="K14" s="64">
        <v>3990</v>
      </c>
      <c r="L14" s="64">
        <v>21596</v>
      </c>
      <c r="M14" s="65">
        <f t="shared" si="2"/>
        <v>2.2561779534765156</v>
      </c>
      <c r="N14" s="64">
        <v>786</v>
      </c>
      <c r="O14" s="64">
        <v>4122</v>
      </c>
      <c r="P14" s="65">
        <f t="shared" si="3"/>
        <v>0.43063370643777538</v>
      </c>
      <c r="Q14" s="64">
        <v>738</v>
      </c>
      <c r="R14" s="64">
        <v>4905</v>
      </c>
      <c r="S14" s="65">
        <f t="shared" si="4"/>
        <v>0.51243530569560614</v>
      </c>
      <c r="T14" s="64">
        <v>0</v>
      </c>
      <c r="U14" s="64">
        <v>0</v>
      </c>
      <c r="V14" s="65">
        <f t="shared" si="6"/>
        <v>0</v>
      </c>
      <c r="W14" s="64">
        <v>22430</v>
      </c>
      <c r="X14" s="64">
        <v>47904</v>
      </c>
      <c r="Y14" s="65">
        <f t="shared" si="5"/>
        <v>5.0046281109158643</v>
      </c>
    </row>
    <row r="15" spans="1:25" x14ac:dyDescent="0.25">
      <c r="A15" s="20">
        <v>7</v>
      </c>
      <c r="B15" s="21" t="s">
        <v>19</v>
      </c>
      <c r="C15" s="22">
        <f>'[2]KEY BUSI'!D15</f>
        <v>44253</v>
      </c>
      <c r="D15" s="22">
        <f>'[2]KEY BUSI'!E15</f>
        <v>774628</v>
      </c>
      <c r="E15" s="64">
        <v>10553</v>
      </c>
      <c r="F15" s="64">
        <v>49234</v>
      </c>
      <c r="G15" s="65">
        <f t="shared" si="0"/>
        <v>6.3558249895433683</v>
      </c>
      <c r="H15" s="64">
        <v>11757</v>
      </c>
      <c r="I15" s="64">
        <v>25803</v>
      </c>
      <c r="J15" s="65">
        <f t="shared" si="1"/>
        <v>3.3310182435956355</v>
      </c>
      <c r="K15" s="64">
        <v>688</v>
      </c>
      <c r="L15" s="64">
        <v>2241</v>
      </c>
      <c r="M15" s="65">
        <f t="shared" si="2"/>
        <v>0.28930015439669104</v>
      </c>
      <c r="N15" s="64">
        <v>170</v>
      </c>
      <c r="O15" s="64">
        <v>323</v>
      </c>
      <c r="P15" s="65">
        <f t="shared" si="3"/>
        <v>4.1697434123217858E-2</v>
      </c>
      <c r="Q15" s="64">
        <v>335</v>
      </c>
      <c r="R15" s="64">
        <v>926</v>
      </c>
      <c r="S15" s="65">
        <f t="shared" si="4"/>
        <v>0.11954125076811063</v>
      </c>
      <c r="T15" s="64">
        <v>3</v>
      </c>
      <c r="U15" s="64">
        <v>0</v>
      </c>
      <c r="V15" s="65">
        <f t="shared" si="6"/>
        <v>0</v>
      </c>
      <c r="W15" s="64">
        <v>8944</v>
      </c>
      <c r="X15" s="64">
        <v>24589</v>
      </c>
      <c r="Y15" s="65">
        <f t="shared" si="5"/>
        <v>3.1742978565195163</v>
      </c>
    </row>
    <row r="16" spans="1:25" x14ac:dyDescent="0.25">
      <c r="A16" s="20">
        <v>8</v>
      </c>
      <c r="B16" s="21" t="s">
        <v>20</v>
      </c>
      <c r="C16" s="22">
        <f>'[2]KEY BUSI'!D16</f>
        <v>967144</v>
      </c>
      <c r="D16" s="22">
        <f>'[2]KEY BUSI'!E16</f>
        <v>6498349</v>
      </c>
      <c r="E16" s="64">
        <v>214024</v>
      </c>
      <c r="F16" s="64">
        <v>987605</v>
      </c>
      <c r="G16" s="65">
        <f t="shared" si="0"/>
        <v>15.197783313884804</v>
      </c>
      <c r="H16" s="64">
        <v>644276</v>
      </c>
      <c r="I16" s="64">
        <v>1843746</v>
      </c>
      <c r="J16" s="65">
        <f t="shared" si="1"/>
        <v>28.372529699466742</v>
      </c>
      <c r="K16" s="64">
        <v>60287</v>
      </c>
      <c r="L16" s="64">
        <v>222846</v>
      </c>
      <c r="M16" s="65">
        <f t="shared" si="2"/>
        <v>3.4292710348428503</v>
      </c>
      <c r="N16" s="64">
        <v>4066</v>
      </c>
      <c r="O16" s="64">
        <v>21281</v>
      </c>
      <c r="P16" s="65">
        <f t="shared" si="3"/>
        <v>0.32748318072790489</v>
      </c>
      <c r="Q16" s="64">
        <v>2388</v>
      </c>
      <c r="R16" s="64">
        <v>14454</v>
      </c>
      <c r="S16" s="65">
        <f t="shared" si="4"/>
        <v>0.22242572690386436</v>
      </c>
      <c r="T16" s="64">
        <v>0</v>
      </c>
      <c r="U16" s="64">
        <v>0</v>
      </c>
      <c r="V16" s="65">
        <f t="shared" si="6"/>
        <v>0</v>
      </c>
      <c r="W16" s="64">
        <v>579605</v>
      </c>
      <c r="X16" s="64">
        <v>1588912</v>
      </c>
      <c r="Y16" s="65">
        <f t="shared" si="5"/>
        <v>24.451010556681396</v>
      </c>
    </row>
    <row r="17" spans="1:25" x14ac:dyDescent="0.25">
      <c r="A17" s="20">
        <v>9</v>
      </c>
      <c r="B17" s="21" t="s">
        <v>21</v>
      </c>
      <c r="C17" s="22">
        <f>'[2]KEY BUSI'!D17</f>
        <v>33889</v>
      </c>
      <c r="D17" s="22">
        <f>'[2]KEY BUSI'!E17</f>
        <v>249138</v>
      </c>
      <c r="E17" s="64">
        <v>6701</v>
      </c>
      <c r="F17" s="64">
        <v>33329</v>
      </c>
      <c r="G17" s="65">
        <f t="shared" si="0"/>
        <v>13.377726400629369</v>
      </c>
      <c r="H17" s="64">
        <v>25047</v>
      </c>
      <c r="I17" s="64">
        <v>86808</v>
      </c>
      <c r="J17" s="65">
        <f t="shared" si="1"/>
        <v>34.843339835753675</v>
      </c>
      <c r="K17" s="64">
        <v>4887</v>
      </c>
      <c r="L17" s="64">
        <v>22393</v>
      </c>
      <c r="M17" s="65">
        <f t="shared" si="2"/>
        <v>8.9881912835456657</v>
      </c>
      <c r="N17" s="64">
        <v>2293</v>
      </c>
      <c r="O17" s="64">
        <v>8976</v>
      </c>
      <c r="P17" s="65">
        <f t="shared" si="3"/>
        <v>3.6028225320906482</v>
      </c>
      <c r="Q17" s="64">
        <v>2411</v>
      </c>
      <c r="R17" s="64">
        <v>10707</v>
      </c>
      <c r="S17" s="65">
        <f t="shared" si="4"/>
        <v>4.2976181875105359</v>
      </c>
      <c r="T17" s="64">
        <v>1</v>
      </c>
      <c r="U17" s="64">
        <v>0</v>
      </c>
      <c r="V17" s="65">
        <f t="shared" si="6"/>
        <v>0</v>
      </c>
      <c r="W17" s="64">
        <v>18624</v>
      </c>
      <c r="X17" s="64">
        <v>59562</v>
      </c>
      <c r="Y17" s="65">
        <f t="shared" si="5"/>
        <v>23.907232136406328</v>
      </c>
    </row>
    <row r="18" spans="1:25" x14ac:dyDescent="0.25">
      <c r="A18" s="20">
        <v>10</v>
      </c>
      <c r="B18" s="21" t="s">
        <v>22</v>
      </c>
      <c r="C18" s="22">
        <f>'[2]KEY BUSI'!D18</f>
        <v>231317</v>
      </c>
      <c r="D18" s="22">
        <f>'[2]KEY BUSI'!E18</f>
        <v>1733036</v>
      </c>
      <c r="E18" s="64">
        <v>44211</v>
      </c>
      <c r="F18" s="64">
        <v>206016</v>
      </c>
      <c r="G18" s="65">
        <f t="shared" si="0"/>
        <v>11.887577638317957</v>
      </c>
      <c r="H18" s="64">
        <v>119214</v>
      </c>
      <c r="I18" s="64">
        <v>310584</v>
      </c>
      <c r="J18" s="65">
        <f t="shared" si="1"/>
        <v>17.921381898587217</v>
      </c>
      <c r="K18" s="64">
        <v>12660</v>
      </c>
      <c r="L18" s="64">
        <v>56424</v>
      </c>
      <c r="M18" s="65">
        <f t="shared" si="2"/>
        <v>3.2557892623119193</v>
      </c>
      <c r="N18" s="64">
        <v>12030</v>
      </c>
      <c r="O18" s="64">
        <v>30232</v>
      </c>
      <c r="P18" s="65">
        <f t="shared" si="3"/>
        <v>1.744453086952608</v>
      </c>
      <c r="Q18" s="64">
        <v>17013</v>
      </c>
      <c r="R18" s="64">
        <v>46204</v>
      </c>
      <c r="S18" s="65">
        <f t="shared" si="4"/>
        <v>2.6660727186278876</v>
      </c>
      <c r="T18" s="64">
        <v>26</v>
      </c>
      <c r="U18" s="64">
        <v>156</v>
      </c>
      <c r="V18" s="65">
        <f t="shared" si="6"/>
        <v>9.0015441110282753E-3</v>
      </c>
      <c r="W18" s="64">
        <v>110043</v>
      </c>
      <c r="X18" s="64">
        <v>281076</v>
      </c>
      <c r="Y18" s="65">
        <f t="shared" si="5"/>
        <v>16.218705208662715</v>
      </c>
    </row>
    <row r="19" spans="1:25" x14ac:dyDescent="0.25">
      <c r="A19" s="20">
        <v>11</v>
      </c>
      <c r="B19" s="21" t="s">
        <v>23</v>
      </c>
      <c r="C19" s="22">
        <f>'[2]KEY BUSI'!D19</f>
        <v>205805</v>
      </c>
      <c r="D19" s="22">
        <f>'[2]KEY BUSI'!E19</f>
        <v>1454923</v>
      </c>
      <c r="E19" s="64">
        <v>38825</v>
      </c>
      <c r="F19" s="64">
        <v>212219</v>
      </c>
      <c r="G19" s="65">
        <f t="shared" si="0"/>
        <v>14.586270201240891</v>
      </c>
      <c r="H19" s="64">
        <v>119088</v>
      </c>
      <c r="I19" s="64">
        <v>264261</v>
      </c>
      <c r="J19" s="65">
        <f t="shared" si="1"/>
        <v>18.16322925680603</v>
      </c>
      <c r="K19" s="64">
        <v>11867</v>
      </c>
      <c r="L19" s="64">
        <v>52087</v>
      </c>
      <c r="M19" s="65">
        <f t="shared" si="2"/>
        <v>3.5800520027520357</v>
      </c>
      <c r="N19" s="64">
        <v>2835</v>
      </c>
      <c r="O19" s="64">
        <v>12550</v>
      </c>
      <c r="P19" s="65">
        <f t="shared" si="3"/>
        <v>0.86258860434538465</v>
      </c>
      <c r="Q19" s="64">
        <v>1416</v>
      </c>
      <c r="R19" s="64">
        <v>9387</v>
      </c>
      <c r="S19" s="65">
        <f t="shared" si="4"/>
        <v>0.64518878318646422</v>
      </c>
      <c r="T19" s="64">
        <v>4</v>
      </c>
      <c r="U19" s="64">
        <v>0</v>
      </c>
      <c r="V19" s="65">
        <f t="shared" si="6"/>
        <v>0</v>
      </c>
      <c r="W19" s="64">
        <v>108537</v>
      </c>
      <c r="X19" s="64">
        <v>223142</v>
      </c>
      <c r="Y19" s="65">
        <f t="shared" si="5"/>
        <v>15.337031581740066</v>
      </c>
    </row>
    <row r="20" spans="1:25" x14ac:dyDescent="0.25">
      <c r="A20" s="20">
        <v>12</v>
      </c>
      <c r="B20" s="21" t="s">
        <v>24</v>
      </c>
      <c r="C20" s="22">
        <f>'[2]KEY BUSI'!D20</f>
        <v>2547085</v>
      </c>
      <c r="D20" s="22">
        <f>'[2]KEY BUSI'!E20</f>
        <v>18857788</v>
      </c>
      <c r="E20" s="64">
        <v>492081</v>
      </c>
      <c r="F20" s="64">
        <v>2460656</v>
      </c>
      <c r="G20" s="65">
        <f t="shared" si="0"/>
        <v>13.048486916917296</v>
      </c>
      <c r="H20" s="64">
        <v>631657</v>
      </c>
      <c r="I20" s="64">
        <v>1748111</v>
      </c>
      <c r="J20" s="65">
        <f t="shared" si="1"/>
        <v>9.2699684607759938</v>
      </c>
      <c r="K20" s="64">
        <v>124256</v>
      </c>
      <c r="L20" s="64">
        <v>547771</v>
      </c>
      <c r="M20" s="65">
        <f t="shared" si="2"/>
        <v>2.904746834570417</v>
      </c>
      <c r="N20" s="64">
        <v>93516</v>
      </c>
      <c r="O20" s="64">
        <v>314812</v>
      </c>
      <c r="P20" s="65">
        <f t="shared" si="3"/>
        <v>1.6694004620266172</v>
      </c>
      <c r="Q20" s="64">
        <v>87790</v>
      </c>
      <c r="R20" s="64">
        <v>287655</v>
      </c>
      <c r="S20" s="65">
        <f t="shared" si="4"/>
        <v>1.5253909949565665</v>
      </c>
      <c r="T20" s="64">
        <v>25</v>
      </c>
      <c r="U20" s="64">
        <v>3</v>
      </c>
      <c r="V20" s="65">
        <f t="shared" si="6"/>
        <v>1.5908546643964816E-5</v>
      </c>
      <c r="W20" s="64">
        <v>483109</v>
      </c>
      <c r="X20" s="64">
        <v>1089693</v>
      </c>
      <c r="Y20" s="65">
        <f t="shared" si="5"/>
        <v>5.7784773060339845</v>
      </c>
    </row>
    <row r="21" spans="1:25" x14ac:dyDescent="0.25">
      <c r="A21" s="23" t="s">
        <v>25</v>
      </c>
      <c r="B21" s="24" t="s">
        <v>26</v>
      </c>
      <c r="C21" s="23">
        <f>SUM(C9:C20)</f>
        <v>6076625</v>
      </c>
      <c r="D21" s="23">
        <f>SUM(D9:D20)</f>
        <v>42169953</v>
      </c>
      <c r="E21" s="23">
        <f>SUM(E9:E20)</f>
        <v>1233522</v>
      </c>
      <c r="F21" s="66">
        <f>SUM(F9:F20)</f>
        <v>5658838</v>
      </c>
      <c r="G21" s="67">
        <f t="shared" si="0"/>
        <v>13.419123326981179</v>
      </c>
      <c r="H21" s="23">
        <f>SUM(H9:H20)</f>
        <v>2700564</v>
      </c>
      <c r="I21" s="66">
        <f>SUM(I9:I20)</f>
        <v>7303556</v>
      </c>
      <c r="J21" s="67">
        <f t="shared" si="1"/>
        <v>17.319336353066362</v>
      </c>
      <c r="K21" s="23">
        <f>SUM(K9:K20)</f>
        <v>278722</v>
      </c>
      <c r="L21" s="66">
        <f>SUM(L9:L20)</f>
        <v>1240495</v>
      </c>
      <c r="M21" s="67">
        <f t="shared" si="2"/>
        <v>2.9416561123508957</v>
      </c>
      <c r="N21" s="23">
        <f>SUM(N9:N20)</f>
        <v>237030</v>
      </c>
      <c r="O21" s="66">
        <f>SUM(O9:O20)</f>
        <v>749228</v>
      </c>
      <c r="P21" s="67">
        <f t="shared" si="3"/>
        <v>1.7766868272298049</v>
      </c>
      <c r="Q21" s="23">
        <f>SUM(Q9:Q20)</f>
        <v>288918</v>
      </c>
      <c r="R21" s="66">
        <f>SUM(R9:R20)</f>
        <v>900369</v>
      </c>
      <c r="S21" s="67">
        <f t="shared" si="4"/>
        <v>2.1350960481269685</v>
      </c>
      <c r="T21" s="23">
        <f>SUM(T9:T20)</f>
        <v>1324</v>
      </c>
      <c r="U21" s="66">
        <f>SUM(U9:U20)</f>
        <v>2029</v>
      </c>
      <c r="V21" s="67">
        <f t="shared" si="6"/>
        <v>4.8114827161415139E-3</v>
      </c>
      <c r="W21" s="23">
        <f>SUM(W9:W20)</f>
        <v>2273614</v>
      </c>
      <c r="X21" s="66">
        <f>SUM(X9:X20)</f>
        <v>5574346</v>
      </c>
      <c r="Y21" s="67">
        <f t="shared" si="5"/>
        <v>13.21876265785736</v>
      </c>
    </row>
    <row r="22" spans="1:25" x14ac:dyDescent="0.25">
      <c r="A22" s="19" t="s">
        <v>149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x14ac:dyDescent="0.25">
      <c r="A23" s="20">
        <v>13</v>
      </c>
      <c r="B23" s="21" t="s">
        <v>28</v>
      </c>
      <c r="C23" s="22">
        <f>'[2]KEY BUSI'!D23</f>
        <v>755178</v>
      </c>
      <c r="D23" s="22">
        <f>'[2]KEY BUSI'!E23</f>
        <v>4037601</v>
      </c>
      <c r="E23" s="64">
        <v>216607</v>
      </c>
      <c r="F23" s="64">
        <v>277032</v>
      </c>
      <c r="G23" s="65">
        <f t="shared" ref="G23:G45" si="7">F23/D23%</f>
        <v>6.8613020454472835</v>
      </c>
      <c r="H23" s="64">
        <v>198287</v>
      </c>
      <c r="I23" s="64">
        <v>190241</v>
      </c>
      <c r="J23" s="65">
        <f t="shared" ref="J23:J45" si="8">I23/D23%</f>
        <v>4.7117335269136298</v>
      </c>
      <c r="K23" s="64">
        <v>30679</v>
      </c>
      <c r="L23" s="64">
        <v>136401</v>
      </c>
      <c r="M23" s="65">
        <f t="shared" ref="M23:M44" si="9">L23/D23%</f>
        <v>3.378268432170489</v>
      </c>
      <c r="N23" s="64">
        <v>14854</v>
      </c>
      <c r="O23" s="64">
        <v>15651</v>
      </c>
      <c r="P23" s="65">
        <f t="shared" ref="P23:P45" si="10">O23/D23%</f>
        <v>0.38763117009333015</v>
      </c>
      <c r="Q23" s="64">
        <v>4975</v>
      </c>
      <c r="R23" s="64">
        <v>7678</v>
      </c>
      <c r="S23" s="65">
        <f t="shared" ref="S23:S45" si="11">R23/D23%</f>
        <v>0.19016242565820643</v>
      </c>
      <c r="T23" s="64">
        <v>0</v>
      </c>
      <c r="U23" s="64">
        <v>0</v>
      </c>
      <c r="V23" s="65">
        <f t="shared" ref="V23:V45" si="12">U23/D23%</f>
        <v>0</v>
      </c>
      <c r="W23" s="64">
        <v>156040</v>
      </c>
      <c r="X23" s="64">
        <v>112548</v>
      </c>
      <c r="Y23" s="65">
        <f t="shared" ref="Y23:Y45" si="13">X23/D23%</f>
        <v>2.7874968328965641</v>
      </c>
    </row>
    <row r="24" spans="1:25" x14ac:dyDescent="0.25">
      <c r="A24" s="20">
        <v>14</v>
      </c>
      <c r="B24" s="21" t="s">
        <v>29</v>
      </c>
      <c r="C24" s="22">
        <f>'[2]KEY BUSI'!D24</f>
        <v>230272</v>
      </c>
      <c r="D24" s="22">
        <f>'[2]KEY BUSI'!E24</f>
        <v>605266</v>
      </c>
      <c r="E24" s="64">
        <v>179386</v>
      </c>
      <c r="F24" s="64">
        <v>106602</v>
      </c>
      <c r="G24" s="65">
        <f t="shared" si="7"/>
        <v>17.612421646020099</v>
      </c>
      <c r="H24" s="64">
        <v>151492</v>
      </c>
      <c r="I24" s="64">
        <v>75696</v>
      </c>
      <c r="J24" s="65">
        <f t="shared" si="8"/>
        <v>12.506236927235298</v>
      </c>
      <c r="K24" s="64">
        <v>40421</v>
      </c>
      <c r="L24" s="64">
        <v>34809</v>
      </c>
      <c r="M24" s="65">
        <f t="shared" si="9"/>
        <v>5.751025169099206</v>
      </c>
      <c r="N24" s="64">
        <v>4888</v>
      </c>
      <c r="O24" s="64">
        <v>3399</v>
      </c>
      <c r="P24" s="65">
        <f t="shared" si="10"/>
        <v>0.56157127610009483</v>
      </c>
      <c r="Q24" s="64">
        <v>339</v>
      </c>
      <c r="R24" s="64">
        <v>247</v>
      </c>
      <c r="S24" s="65">
        <f t="shared" si="11"/>
        <v>4.0808504029633257E-2</v>
      </c>
      <c r="T24" s="64">
        <v>0</v>
      </c>
      <c r="U24" s="64">
        <v>0</v>
      </c>
      <c r="V24" s="65">
        <f t="shared" si="12"/>
        <v>0</v>
      </c>
      <c r="W24" s="64">
        <v>40951</v>
      </c>
      <c r="X24" s="64">
        <v>25223</v>
      </c>
      <c r="Y24" s="65">
        <f t="shared" si="13"/>
        <v>4.1672586928722248</v>
      </c>
    </row>
    <row r="25" spans="1:25" x14ac:dyDescent="0.25">
      <c r="A25" s="20">
        <v>15</v>
      </c>
      <c r="B25" s="21" t="s">
        <v>30</v>
      </c>
      <c r="C25" s="22">
        <f>'[2]KEY BUSI'!D25</f>
        <v>9218</v>
      </c>
      <c r="D25" s="22">
        <f>'[2]KEY BUSI'!E25</f>
        <v>22025</v>
      </c>
      <c r="E25" s="64">
        <v>7858</v>
      </c>
      <c r="F25" s="64">
        <v>6790</v>
      </c>
      <c r="G25" s="65">
        <f t="shared" si="7"/>
        <v>30.828603859250851</v>
      </c>
      <c r="H25" s="64">
        <v>7054</v>
      </c>
      <c r="I25" s="64">
        <v>2944</v>
      </c>
      <c r="J25" s="65">
        <f t="shared" si="8"/>
        <v>13.366628830874006</v>
      </c>
      <c r="K25" s="64">
        <v>215</v>
      </c>
      <c r="L25" s="64">
        <v>766</v>
      </c>
      <c r="M25" s="65">
        <f t="shared" si="9"/>
        <v>3.4778660612939842</v>
      </c>
      <c r="N25" s="64">
        <v>10</v>
      </c>
      <c r="O25" s="64">
        <v>99</v>
      </c>
      <c r="P25" s="65">
        <f t="shared" si="10"/>
        <v>0.44948921679909193</v>
      </c>
      <c r="Q25" s="64">
        <v>1</v>
      </c>
      <c r="R25" s="64">
        <v>8</v>
      </c>
      <c r="S25" s="65">
        <f t="shared" si="11"/>
        <v>3.6322360953461974E-2</v>
      </c>
      <c r="T25" s="64">
        <v>0</v>
      </c>
      <c r="U25" s="64">
        <v>0</v>
      </c>
      <c r="V25" s="65">
        <f t="shared" si="12"/>
        <v>0</v>
      </c>
      <c r="W25" s="64">
        <v>7037</v>
      </c>
      <c r="X25" s="64">
        <v>2164</v>
      </c>
      <c r="Y25" s="65">
        <f t="shared" si="13"/>
        <v>9.8251986379114644</v>
      </c>
    </row>
    <row r="26" spans="1:25" x14ac:dyDescent="0.25">
      <c r="A26" s="20">
        <v>16</v>
      </c>
      <c r="B26" s="21" t="s">
        <v>31</v>
      </c>
      <c r="C26" s="22">
        <f>'[2]KEY BUSI'!D26</f>
        <v>1925</v>
      </c>
      <c r="D26" s="22">
        <f>'[2]KEY BUSI'!E26</f>
        <v>145287</v>
      </c>
      <c r="E26" s="64">
        <v>181</v>
      </c>
      <c r="F26" s="64">
        <v>3354</v>
      </c>
      <c r="G26" s="65">
        <f t="shared" si="7"/>
        <v>2.3085341427656982</v>
      </c>
      <c r="H26" s="64">
        <v>0</v>
      </c>
      <c r="I26" s="64">
        <v>0</v>
      </c>
      <c r="J26" s="65">
        <f t="shared" si="8"/>
        <v>0</v>
      </c>
      <c r="K26" s="64">
        <v>0</v>
      </c>
      <c r="L26" s="64">
        <v>0</v>
      </c>
      <c r="M26" s="65">
        <f t="shared" si="9"/>
        <v>0</v>
      </c>
      <c r="N26" s="64">
        <v>0</v>
      </c>
      <c r="O26" s="64">
        <v>0</v>
      </c>
      <c r="P26" s="65">
        <f t="shared" si="10"/>
        <v>0</v>
      </c>
      <c r="Q26" s="64">
        <v>0</v>
      </c>
      <c r="R26" s="64">
        <v>0</v>
      </c>
      <c r="S26" s="65">
        <f t="shared" si="11"/>
        <v>0</v>
      </c>
      <c r="T26" s="64">
        <v>0</v>
      </c>
      <c r="U26" s="64">
        <v>0</v>
      </c>
      <c r="V26" s="65">
        <f t="shared" si="12"/>
        <v>0</v>
      </c>
      <c r="W26" s="64">
        <v>0</v>
      </c>
      <c r="X26" s="64">
        <v>0</v>
      </c>
      <c r="Y26" s="65">
        <f t="shared" si="13"/>
        <v>0</v>
      </c>
    </row>
    <row r="27" spans="1:25" x14ac:dyDescent="0.25">
      <c r="A27" s="20">
        <v>17</v>
      </c>
      <c r="B27" s="21" t="s">
        <v>32</v>
      </c>
      <c r="C27" s="22">
        <f>'[2]KEY BUSI'!D27</f>
        <v>87195</v>
      </c>
      <c r="D27" s="22">
        <f>'[2]KEY BUSI'!E27</f>
        <v>341438</v>
      </c>
      <c r="E27" s="64">
        <v>29373</v>
      </c>
      <c r="F27" s="64">
        <v>24178</v>
      </c>
      <c r="G27" s="65">
        <f t="shared" si="7"/>
        <v>7.081227045612966</v>
      </c>
      <c r="H27" s="64">
        <v>37148</v>
      </c>
      <c r="I27" s="64">
        <v>51062</v>
      </c>
      <c r="J27" s="65">
        <f t="shared" si="8"/>
        <v>14.954984506703999</v>
      </c>
      <c r="K27" s="64">
        <v>2446</v>
      </c>
      <c r="L27" s="64">
        <v>8174</v>
      </c>
      <c r="M27" s="65">
        <f t="shared" si="9"/>
        <v>2.3939924671536268</v>
      </c>
      <c r="N27" s="64">
        <v>36</v>
      </c>
      <c r="O27" s="64">
        <v>307</v>
      </c>
      <c r="P27" s="65">
        <f t="shared" si="10"/>
        <v>8.991383501543472E-2</v>
      </c>
      <c r="Q27" s="64">
        <v>6</v>
      </c>
      <c r="R27" s="64">
        <v>22</v>
      </c>
      <c r="S27" s="65">
        <f t="shared" si="11"/>
        <v>6.4433367112037912E-3</v>
      </c>
      <c r="T27" s="64">
        <v>0</v>
      </c>
      <c r="U27" s="64">
        <v>0</v>
      </c>
      <c r="V27" s="65">
        <f t="shared" si="12"/>
        <v>0</v>
      </c>
      <c r="W27" s="64">
        <v>0</v>
      </c>
      <c r="X27" s="64">
        <v>0</v>
      </c>
      <c r="Y27" s="65">
        <f t="shared" si="13"/>
        <v>0</v>
      </c>
    </row>
    <row r="28" spans="1:25" x14ac:dyDescent="0.25">
      <c r="A28" s="20">
        <v>18</v>
      </c>
      <c r="B28" s="21" t="s">
        <v>33</v>
      </c>
      <c r="C28" s="22">
        <f>'[2]KEY BUSI'!D28</f>
        <v>751</v>
      </c>
      <c r="D28" s="22">
        <f>'[2]KEY BUSI'!E28</f>
        <v>3567</v>
      </c>
      <c r="E28" s="64">
        <v>278</v>
      </c>
      <c r="F28" s="64">
        <v>1196</v>
      </c>
      <c r="G28" s="65">
        <f t="shared" si="7"/>
        <v>33.529576675077095</v>
      </c>
      <c r="H28" s="64">
        <v>0</v>
      </c>
      <c r="I28" s="64">
        <v>0</v>
      </c>
      <c r="J28" s="65">
        <f t="shared" si="8"/>
        <v>0</v>
      </c>
      <c r="K28" s="64">
        <v>8</v>
      </c>
      <c r="L28" s="64">
        <v>31</v>
      </c>
      <c r="M28" s="65">
        <f t="shared" si="9"/>
        <v>0.86907765629380429</v>
      </c>
      <c r="N28" s="64">
        <v>0</v>
      </c>
      <c r="O28" s="64">
        <v>0</v>
      </c>
      <c r="P28" s="65">
        <f t="shared" si="10"/>
        <v>0</v>
      </c>
      <c r="Q28" s="64">
        <v>0</v>
      </c>
      <c r="R28" s="64">
        <v>0</v>
      </c>
      <c r="S28" s="65">
        <f t="shared" si="11"/>
        <v>0</v>
      </c>
      <c r="T28" s="64">
        <v>0</v>
      </c>
      <c r="U28" s="64">
        <v>0</v>
      </c>
      <c r="V28" s="65">
        <f t="shared" si="12"/>
        <v>0</v>
      </c>
      <c r="W28" s="64">
        <v>0</v>
      </c>
      <c r="X28" s="64">
        <v>0</v>
      </c>
      <c r="Y28" s="65">
        <f t="shared" si="13"/>
        <v>0</v>
      </c>
    </row>
    <row r="29" spans="1:25" x14ac:dyDescent="0.25">
      <c r="A29" s="20">
        <v>19</v>
      </c>
      <c r="B29" s="21" t="s">
        <v>34</v>
      </c>
      <c r="C29" s="22">
        <f>'[2]KEY BUSI'!D29</f>
        <v>8783</v>
      </c>
      <c r="D29" s="22">
        <f>'[2]KEY BUSI'!E29</f>
        <v>323600</v>
      </c>
      <c r="E29" s="64">
        <v>1544</v>
      </c>
      <c r="F29" s="64">
        <v>10458</v>
      </c>
      <c r="G29" s="65">
        <f t="shared" si="7"/>
        <v>3.2317676143386898</v>
      </c>
      <c r="H29" s="64">
        <v>931</v>
      </c>
      <c r="I29" s="64">
        <v>4461</v>
      </c>
      <c r="J29" s="65">
        <f t="shared" si="8"/>
        <v>1.3785537700865267</v>
      </c>
      <c r="K29" s="64">
        <v>370</v>
      </c>
      <c r="L29" s="64">
        <v>1989</v>
      </c>
      <c r="M29" s="65">
        <f t="shared" si="9"/>
        <v>0.61464771322620515</v>
      </c>
      <c r="N29" s="64">
        <v>15</v>
      </c>
      <c r="O29" s="64">
        <v>96</v>
      </c>
      <c r="P29" s="65">
        <f t="shared" si="10"/>
        <v>2.9666254635352288E-2</v>
      </c>
      <c r="Q29" s="64">
        <v>1</v>
      </c>
      <c r="R29" s="64">
        <v>3</v>
      </c>
      <c r="S29" s="65">
        <f t="shared" si="11"/>
        <v>9.2707045735475899E-4</v>
      </c>
      <c r="T29" s="64">
        <v>0</v>
      </c>
      <c r="U29" s="64">
        <v>0</v>
      </c>
      <c r="V29" s="65">
        <f t="shared" si="12"/>
        <v>0</v>
      </c>
      <c r="W29" s="64">
        <v>852</v>
      </c>
      <c r="X29" s="64">
        <v>4067</v>
      </c>
      <c r="Y29" s="65">
        <f t="shared" si="13"/>
        <v>1.2567985166872682</v>
      </c>
    </row>
    <row r="30" spans="1:25" x14ac:dyDescent="0.25">
      <c r="A30" s="20">
        <v>20</v>
      </c>
      <c r="B30" s="21" t="s">
        <v>35</v>
      </c>
      <c r="C30" s="22">
        <f>'[2]KEY BUSI'!D30</f>
        <v>2580031</v>
      </c>
      <c r="D30" s="22">
        <f>'[2]KEY BUSI'!E30</f>
        <v>12595689</v>
      </c>
      <c r="E30" s="64">
        <v>318433</v>
      </c>
      <c r="F30" s="64">
        <v>1936886</v>
      </c>
      <c r="G30" s="65">
        <f t="shared" si="7"/>
        <v>15.377372369228869</v>
      </c>
      <c r="H30" s="64">
        <v>349898</v>
      </c>
      <c r="I30" s="64">
        <v>1172522</v>
      </c>
      <c r="J30" s="65">
        <f t="shared" si="8"/>
        <v>9.308915137552221</v>
      </c>
      <c r="K30" s="64">
        <v>47160</v>
      </c>
      <c r="L30" s="64">
        <v>588837</v>
      </c>
      <c r="M30" s="65">
        <f t="shared" si="9"/>
        <v>4.6749090105352709</v>
      </c>
      <c r="N30" s="64">
        <v>12928</v>
      </c>
      <c r="O30" s="64">
        <v>88134</v>
      </c>
      <c r="P30" s="65">
        <f t="shared" si="10"/>
        <v>0.69971559316842458</v>
      </c>
      <c r="Q30" s="64">
        <v>8515</v>
      </c>
      <c r="R30" s="64">
        <v>56389</v>
      </c>
      <c r="S30" s="65">
        <f t="shared" si="11"/>
        <v>0.4476849182287686</v>
      </c>
      <c r="T30" s="64">
        <v>0</v>
      </c>
      <c r="U30" s="64">
        <v>0</v>
      </c>
      <c r="V30" s="65">
        <f t="shared" si="12"/>
        <v>0</v>
      </c>
      <c r="W30" s="64">
        <v>266697</v>
      </c>
      <c r="X30" s="64">
        <v>439795</v>
      </c>
      <c r="Y30" s="65">
        <f t="shared" si="13"/>
        <v>3.4916311445924078</v>
      </c>
    </row>
    <row r="31" spans="1:25" x14ac:dyDescent="0.25">
      <c r="A31" s="20">
        <v>21</v>
      </c>
      <c r="B31" s="21" t="s">
        <v>36</v>
      </c>
      <c r="C31" s="22">
        <f>'[2]KEY BUSI'!D31</f>
        <v>960069</v>
      </c>
      <c r="D31" s="22">
        <f>'[2]KEY BUSI'!E31</f>
        <v>7872372</v>
      </c>
      <c r="E31" s="64">
        <v>204416</v>
      </c>
      <c r="F31" s="64">
        <v>2031580</v>
      </c>
      <c r="G31" s="65">
        <f t="shared" si="7"/>
        <v>25.806453251955066</v>
      </c>
      <c r="H31" s="64">
        <v>142401</v>
      </c>
      <c r="I31" s="64">
        <v>782366</v>
      </c>
      <c r="J31" s="65">
        <f t="shared" si="8"/>
        <v>9.9381228427721648</v>
      </c>
      <c r="K31" s="64">
        <v>31171</v>
      </c>
      <c r="L31" s="64">
        <v>464995</v>
      </c>
      <c r="M31" s="65">
        <f t="shared" si="9"/>
        <v>5.9066695527091451</v>
      </c>
      <c r="N31" s="64">
        <v>7777</v>
      </c>
      <c r="O31" s="64">
        <v>47589</v>
      </c>
      <c r="P31" s="65">
        <f t="shared" si="10"/>
        <v>0.60450649435773618</v>
      </c>
      <c r="Q31" s="64">
        <v>5876</v>
      </c>
      <c r="R31" s="64">
        <v>32589</v>
      </c>
      <c r="S31" s="65">
        <f t="shared" si="11"/>
        <v>0.41396671803619034</v>
      </c>
      <c r="T31" s="64">
        <v>0</v>
      </c>
      <c r="U31" s="64">
        <v>0</v>
      </c>
      <c r="V31" s="65">
        <f t="shared" si="12"/>
        <v>0</v>
      </c>
      <c r="W31" s="64">
        <v>111538</v>
      </c>
      <c r="X31" s="64">
        <v>353484</v>
      </c>
      <c r="Y31" s="65">
        <f t="shared" si="13"/>
        <v>4.4901841528830193</v>
      </c>
    </row>
    <row r="32" spans="1:25" x14ac:dyDescent="0.25">
      <c r="A32" s="20">
        <v>22</v>
      </c>
      <c r="B32" s="21" t="s">
        <v>37</v>
      </c>
      <c r="C32" s="22">
        <f>'[2]KEY BUSI'!D32</f>
        <v>64959</v>
      </c>
      <c r="D32" s="22">
        <f>'[2]KEY BUSI'!E32</f>
        <v>627075</v>
      </c>
      <c r="E32" s="64">
        <v>10799</v>
      </c>
      <c r="F32" s="64">
        <v>82950</v>
      </c>
      <c r="G32" s="65">
        <f t="shared" si="7"/>
        <v>13.228082765219471</v>
      </c>
      <c r="H32" s="64">
        <v>26546</v>
      </c>
      <c r="I32" s="64">
        <v>73113</v>
      </c>
      <c r="J32" s="65">
        <f t="shared" si="8"/>
        <v>11.659370888649683</v>
      </c>
      <c r="K32" s="64">
        <v>3074</v>
      </c>
      <c r="L32" s="64">
        <v>24494</v>
      </c>
      <c r="M32" s="65">
        <f t="shared" si="9"/>
        <v>3.9060718414862654</v>
      </c>
      <c r="N32" s="64">
        <v>2425</v>
      </c>
      <c r="O32" s="64">
        <v>7101</v>
      </c>
      <c r="P32" s="65">
        <f t="shared" si="10"/>
        <v>1.132400430570506</v>
      </c>
      <c r="Q32" s="64">
        <v>3256</v>
      </c>
      <c r="R32" s="64">
        <v>9877</v>
      </c>
      <c r="S32" s="65">
        <f t="shared" si="11"/>
        <v>1.5750906988797193</v>
      </c>
      <c r="T32" s="64">
        <v>0</v>
      </c>
      <c r="U32" s="64">
        <v>0</v>
      </c>
      <c r="V32" s="65">
        <f t="shared" si="12"/>
        <v>0</v>
      </c>
      <c r="W32" s="64">
        <v>23560</v>
      </c>
      <c r="X32" s="64">
        <v>53778</v>
      </c>
      <c r="Y32" s="65">
        <f t="shared" si="13"/>
        <v>8.5760076545867712</v>
      </c>
    </row>
    <row r="33" spans="1:25" x14ac:dyDescent="0.25">
      <c r="A33" s="20">
        <v>23</v>
      </c>
      <c r="B33" s="21" t="s">
        <v>38</v>
      </c>
      <c r="C33" s="22">
        <f>'[2]KEY BUSI'!D33</f>
        <v>726517</v>
      </c>
      <c r="D33" s="22">
        <f>'[2]KEY BUSI'!E33</f>
        <v>1279796</v>
      </c>
      <c r="E33" s="64">
        <v>157283</v>
      </c>
      <c r="F33" s="64">
        <v>114386</v>
      </c>
      <c r="G33" s="65">
        <f t="shared" si="7"/>
        <v>8.9378307167704865</v>
      </c>
      <c r="H33" s="64">
        <v>60367</v>
      </c>
      <c r="I33" s="64">
        <v>29501</v>
      </c>
      <c r="J33" s="65">
        <f t="shared" si="8"/>
        <v>2.3051330055727632</v>
      </c>
      <c r="K33" s="64">
        <v>6402</v>
      </c>
      <c r="L33" s="64">
        <v>2641</v>
      </c>
      <c r="M33" s="65">
        <f t="shared" si="9"/>
        <v>0.20636101378657226</v>
      </c>
      <c r="N33" s="64">
        <v>1724</v>
      </c>
      <c r="O33" s="64">
        <v>3349</v>
      </c>
      <c r="P33" s="65">
        <f t="shared" si="10"/>
        <v>0.2616823306214428</v>
      </c>
      <c r="Q33" s="64">
        <v>1023</v>
      </c>
      <c r="R33" s="64">
        <v>2202</v>
      </c>
      <c r="S33" s="65">
        <f t="shared" si="11"/>
        <v>0.17205867185082624</v>
      </c>
      <c r="T33" s="64">
        <v>0</v>
      </c>
      <c r="U33" s="64">
        <v>0</v>
      </c>
      <c r="V33" s="65">
        <f t="shared" si="12"/>
        <v>0</v>
      </c>
      <c r="W33" s="64">
        <v>3391</v>
      </c>
      <c r="X33" s="64">
        <v>1425</v>
      </c>
      <c r="Y33" s="65">
        <f t="shared" si="13"/>
        <v>0.1113458707481505</v>
      </c>
    </row>
    <row r="34" spans="1:25" x14ac:dyDescent="0.25">
      <c r="A34" s="20">
        <v>24</v>
      </c>
      <c r="B34" s="21" t="s">
        <v>39</v>
      </c>
      <c r="C34" s="22">
        <f>'[2]KEY BUSI'!D34</f>
        <v>605382</v>
      </c>
      <c r="D34" s="22">
        <f>'[2]KEY BUSI'!E34</f>
        <v>1645016</v>
      </c>
      <c r="E34" s="64">
        <v>284163</v>
      </c>
      <c r="F34" s="64">
        <v>128343</v>
      </c>
      <c r="G34" s="65">
        <f t="shared" si="7"/>
        <v>7.8019301939920345</v>
      </c>
      <c r="H34" s="64">
        <v>485357</v>
      </c>
      <c r="I34" s="64">
        <v>240768</v>
      </c>
      <c r="J34" s="65">
        <f t="shared" si="8"/>
        <v>14.636210225310879</v>
      </c>
      <c r="K34" s="64">
        <v>57685</v>
      </c>
      <c r="L34" s="64">
        <v>59913</v>
      </c>
      <c r="M34" s="65">
        <f t="shared" si="9"/>
        <v>3.6420922349691431</v>
      </c>
      <c r="N34" s="64">
        <v>119484</v>
      </c>
      <c r="O34" s="64">
        <v>45817</v>
      </c>
      <c r="P34" s="65">
        <f t="shared" si="10"/>
        <v>2.7852008734261551</v>
      </c>
      <c r="Q34" s="64">
        <v>62072</v>
      </c>
      <c r="R34" s="64">
        <v>25023</v>
      </c>
      <c r="S34" s="65">
        <f t="shared" si="11"/>
        <v>1.5211402199127546</v>
      </c>
      <c r="T34" s="64">
        <v>0</v>
      </c>
      <c r="U34" s="64">
        <v>0</v>
      </c>
      <c r="V34" s="65">
        <f t="shared" si="12"/>
        <v>0</v>
      </c>
      <c r="W34" s="64">
        <v>0</v>
      </c>
      <c r="X34" s="64">
        <v>0</v>
      </c>
      <c r="Y34" s="65">
        <f t="shared" si="13"/>
        <v>0</v>
      </c>
    </row>
    <row r="35" spans="1:25" x14ac:dyDescent="0.25">
      <c r="A35" s="20">
        <v>25</v>
      </c>
      <c r="B35" s="25" t="s">
        <v>40</v>
      </c>
      <c r="C35" s="22">
        <f>'[2]KEY BUSI'!D35</f>
        <v>993</v>
      </c>
      <c r="D35" s="22">
        <f>'[2]KEY BUSI'!E35</f>
        <v>12355</v>
      </c>
      <c r="E35" s="64">
        <v>275</v>
      </c>
      <c r="F35" s="64">
        <v>2277</v>
      </c>
      <c r="G35" s="65">
        <f t="shared" si="7"/>
        <v>18.429785511938487</v>
      </c>
      <c r="H35" s="64">
        <v>86</v>
      </c>
      <c r="I35" s="64">
        <v>2546</v>
      </c>
      <c r="J35" s="65">
        <f t="shared" si="8"/>
        <v>20.607041683528937</v>
      </c>
      <c r="K35" s="64">
        <v>13</v>
      </c>
      <c r="L35" s="64">
        <v>220</v>
      </c>
      <c r="M35" s="65">
        <f t="shared" si="9"/>
        <v>1.7806556050182112</v>
      </c>
      <c r="N35" s="64">
        <v>0</v>
      </c>
      <c r="O35" s="64">
        <v>0</v>
      </c>
      <c r="P35" s="65">
        <f t="shared" si="10"/>
        <v>0</v>
      </c>
      <c r="Q35" s="64">
        <v>0</v>
      </c>
      <c r="R35" s="64">
        <v>0</v>
      </c>
      <c r="S35" s="65">
        <f t="shared" si="11"/>
        <v>0</v>
      </c>
      <c r="T35" s="64">
        <v>1</v>
      </c>
      <c r="U35" s="64">
        <v>0</v>
      </c>
      <c r="V35" s="65">
        <f t="shared" si="12"/>
        <v>0</v>
      </c>
      <c r="W35" s="64">
        <v>0</v>
      </c>
      <c r="X35" s="64">
        <v>0</v>
      </c>
      <c r="Y35" s="65">
        <f t="shared" si="13"/>
        <v>0</v>
      </c>
    </row>
    <row r="36" spans="1:25" x14ac:dyDescent="0.25">
      <c r="A36" s="20">
        <v>26</v>
      </c>
      <c r="B36" s="25" t="s">
        <v>41</v>
      </c>
      <c r="C36" s="22">
        <f>'[2]KEY BUSI'!D36</f>
        <v>1690</v>
      </c>
      <c r="D36" s="22">
        <f>'[2]KEY BUSI'!E36</f>
        <v>52419</v>
      </c>
      <c r="E36" s="64">
        <v>357</v>
      </c>
      <c r="F36" s="64">
        <v>3388</v>
      </c>
      <c r="G36" s="65">
        <f t="shared" si="7"/>
        <v>6.4633052900665779</v>
      </c>
      <c r="H36" s="64">
        <v>5</v>
      </c>
      <c r="I36" s="64">
        <v>1</v>
      </c>
      <c r="J36" s="65">
        <f t="shared" si="8"/>
        <v>1.9077052213891908E-3</v>
      </c>
      <c r="K36" s="64">
        <v>40</v>
      </c>
      <c r="L36" s="64">
        <v>187</v>
      </c>
      <c r="M36" s="65">
        <f t="shared" si="9"/>
        <v>0.35674087639977869</v>
      </c>
      <c r="N36" s="64">
        <v>9</v>
      </c>
      <c r="O36" s="64">
        <v>85</v>
      </c>
      <c r="P36" s="65">
        <f t="shared" si="10"/>
        <v>0.16215494381808121</v>
      </c>
      <c r="Q36" s="64">
        <v>2</v>
      </c>
      <c r="R36" s="64">
        <v>40</v>
      </c>
      <c r="S36" s="65">
        <f t="shared" si="11"/>
        <v>7.6308208855567633E-2</v>
      </c>
      <c r="T36" s="64">
        <v>0</v>
      </c>
      <c r="U36" s="64">
        <v>0</v>
      </c>
      <c r="V36" s="65">
        <f t="shared" si="12"/>
        <v>0</v>
      </c>
      <c r="W36" s="64">
        <v>29</v>
      </c>
      <c r="X36" s="64">
        <v>44</v>
      </c>
      <c r="Y36" s="65">
        <f t="shared" si="13"/>
        <v>8.3939029741124396E-2</v>
      </c>
    </row>
    <row r="37" spans="1:25" x14ac:dyDescent="0.25">
      <c r="A37" s="20">
        <v>27</v>
      </c>
      <c r="B37" s="25" t="s">
        <v>42</v>
      </c>
      <c r="C37" s="22">
        <f>'[2]KEY BUSI'!D37</f>
        <v>266</v>
      </c>
      <c r="D37" s="22">
        <f>'[2]KEY BUSI'!E37</f>
        <v>8691</v>
      </c>
      <c r="E37" s="64">
        <v>67</v>
      </c>
      <c r="F37" s="64">
        <v>657</v>
      </c>
      <c r="G37" s="65">
        <f t="shared" si="7"/>
        <v>7.5595443562305835</v>
      </c>
      <c r="H37" s="64">
        <v>4</v>
      </c>
      <c r="I37" s="64">
        <v>23</v>
      </c>
      <c r="J37" s="65">
        <f t="shared" si="8"/>
        <v>0.26464158324703718</v>
      </c>
      <c r="K37" s="64">
        <v>19</v>
      </c>
      <c r="L37" s="64">
        <v>331</v>
      </c>
      <c r="M37" s="65">
        <f t="shared" si="9"/>
        <v>3.8085375675986652</v>
      </c>
      <c r="N37" s="64">
        <v>3</v>
      </c>
      <c r="O37" s="64">
        <v>8</v>
      </c>
      <c r="P37" s="65">
        <f t="shared" si="10"/>
        <v>9.2049246346795538E-2</v>
      </c>
      <c r="Q37" s="64">
        <v>0</v>
      </c>
      <c r="R37" s="64">
        <v>0</v>
      </c>
      <c r="S37" s="65">
        <f t="shared" si="11"/>
        <v>0</v>
      </c>
      <c r="T37" s="64">
        <v>0</v>
      </c>
      <c r="U37" s="64">
        <v>0</v>
      </c>
      <c r="V37" s="65">
        <f t="shared" si="12"/>
        <v>0</v>
      </c>
      <c r="W37" s="64">
        <v>0</v>
      </c>
      <c r="X37" s="64">
        <v>0</v>
      </c>
      <c r="Y37" s="65">
        <f t="shared" si="13"/>
        <v>0</v>
      </c>
    </row>
    <row r="38" spans="1:25" x14ac:dyDescent="0.25">
      <c r="A38" s="20">
        <v>28</v>
      </c>
      <c r="B38" s="25" t="s">
        <v>43</v>
      </c>
      <c r="C38" s="22">
        <f>'[2]KEY BUSI'!D38</f>
        <v>217427</v>
      </c>
      <c r="D38" s="22">
        <f>'[2]KEY BUSI'!E38</f>
        <v>2712502</v>
      </c>
      <c r="E38" s="64">
        <v>37492</v>
      </c>
      <c r="F38" s="64">
        <v>103968</v>
      </c>
      <c r="G38" s="65">
        <f t="shared" si="7"/>
        <v>3.8329188328709067</v>
      </c>
      <c r="H38" s="64">
        <v>78966</v>
      </c>
      <c r="I38" s="64">
        <v>294139</v>
      </c>
      <c r="J38" s="65">
        <f t="shared" si="8"/>
        <v>10.843826105934669</v>
      </c>
      <c r="K38" s="64">
        <v>13230</v>
      </c>
      <c r="L38" s="64">
        <v>191690</v>
      </c>
      <c r="M38" s="65">
        <f t="shared" si="9"/>
        <v>7.0669072317734694</v>
      </c>
      <c r="N38" s="64">
        <v>18255</v>
      </c>
      <c r="O38" s="64">
        <v>30518</v>
      </c>
      <c r="P38" s="65">
        <f t="shared" si="10"/>
        <v>1.1250867280466521</v>
      </c>
      <c r="Q38" s="64">
        <v>12755</v>
      </c>
      <c r="R38" s="64">
        <v>32469</v>
      </c>
      <c r="S38" s="65">
        <f t="shared" si="11"/>
        <v>1.1970129422946048</v>
      </c>
      <c r="T38" s="64">
        <v>0</v>
      </c>
      <c r="U38" s="64">
        <v>0</v>
      </c>
      <c r="V38" s="65">
        <f t="shared" si="12"/>
        <v>0</v>
      </c>
      <c r="W38" s="64">
        <v>0</v>
      </c>
      <c r="X38" s="64">
        <v>0</v>
      </c>
      <c r="Y38" s="65">
        <f t="shared" si="13"/>
        <v>0</v>
      </c>
    </row>
    <row r="39" spans="1:25" x14ac:dyDescent="0.25">
      <c r="A39" s="20">
        <v>29</v>
      </c>
      <c r="B39" s="25" t="s">
        <v>44</v>
      </c>
      <c r="C39" s="22">
        <f>'[2]KEY BUSI'!D39</f>
        <v>18292</v>
      </c>
      <c r="D39" s="22">
        <f>'[2]KEY BUSI'!E39</f>
        <v>44716</v>
      </c>
      <c r="E39" s="64">
        <v>5</v>
      </c>
      <c r="F39" s="64">
        <v>9</v>
      </c>
      <c r="G39" s="65">
        <f t="shared" si="7"/>
        <v>2.012702388406834E-2</v>
      </c>
      <c r="H39" s="64">
        <v>7</v>
      </c>
      <c r="I39" s="64">
        <v>8672</v>
      </c>
      <c r="J39" s="65">
        <f t="shared" si="8"/>
        <v>19.393505680293405</v>
      </c>
      <c r="K39" s="64">
        <v>0</v>
      </c>
      <c r="L39" s="64">
        <v>0</v>
      </c>
      <c r="M39" s="65">
        <f t="shared" si="9"/>
        <v>0</v>
      </c>
      <c r="N39" s="64">
        <v>0</v>
      </c>
      <c r="O39" s="64">
        <v>0</v>
      </c>
      <c r="P39" s="65">
        <f t="shared" si="10"/>
        <v>0</v>
      </c>
      <c r="Q39" s="64">
        <v>1</v>
      </c>
      <c r="R39" s="64">
        <v>14</v>
      </c>
      <c r="S39" s="65">
        <f t="shared" si="11"/>
        <v>3.1308703819661866E-2</v>
      </c>
      <c r="T39" s="64">
        <v>0</v>
      </c>
      <c r="U39" s="64">
        <v>0</v>
      </c>
      <c r="V39" s="65">
        <f t="shared" si="12"/>
        <v>0</v>
      </c>
      <c r="W39" s="64">
        <v>4</v>
      </c>
      <c r="X39" s="64">
        <v>7003</v>
      </c>
      <c r="Y39" s="65">
        <f t="shared" si="13"/>
        <v>15.661060917792287</v>
      </c>
    </row>
    <row r="40" spans="1:25" x14ac:dyDescent="0.25">
      <c r="A40" s="20">
        <v>30</v>
      </c>
      <c r="B40" s="25" t="s">
        <v>45</v>
      </c>
      <c r="C40" s="22">
        <f>'[2]KEY BUSI'!D40</f>
        <v>297934</v>
      </c>
      <c r="D40" s="22">
        <f>'[2]KEY BUSI'!E40</f>
        <v>243151</v>
      </c>
      <c r="E40" s="64">
        <v>268289</v>
      </c>
      <c r="F40" s="64">
        <v>108214</v>
      </c>
      <c r="G40" s="65">
        <f t="shared" si="7"/>
        <v>44.504855007793509</v>
      </c>
      <c r="H40" s="64">
        <v>279565</v>
      </c>
      <c r="I40" s="64">
        <v>142296</v>
      </c>
      <c r="J40" s="65">
        <f t="shared" si="8"/>
        <v>58.521659380385024</v>
      </c>
      <c r="K40" s="64">
        <v>31290</v>
      </c>
      <c r="L40" s="64">
        <v>13278</v>
      </c>
      <c r="M40" s="65">
        <f t="shared" si="9"/>
        <v>5.4608041916340051</v>
      </c>
      <c r="N40" s="64">
        <v>56298</v>
      </c>
      <c r="O40" s="64">
        <v>24717</v>
      </c>
      <c r="P40" s="65">
        <f t="shared" si="10"/>
        <v>10.165288236527918</v>
      </c>
      <c r="Q40" s="64">
        <v>35027</v>
      </c>
      <c r="R40" s="64">
        <v>17799</v>
      </c>
      <c r="S40" s="65">
        <f t="shared" si="11"/>
        <v>7.3201426274208199</v>
      </c>
      <c r="T40" s="64">
        <v>0</v>
      </c>
      <c r="U40" s="64">
        <v>0</v>
      </c>
      <c r="V40" s="65">
        <f t="shared" si="12"/>
        <v>0</v>
      </c>
      <c r="W40" s="64">
        <v>244828</v>
      </c>
      <c r="X40" s="64">
        <v>124509</v>
      </c>
      <c r="Y40" s="65">
        <f t="shared" si="13"/>
        <v>51.206451957836897</v>
      </c>
    </row>
    <row r="41" spans="1:25" x14ac:dyDescent="0.25">
      <c r="A41" s="20">
        <v>31</v>
      </c>
      <c r="B41" s="25" t="s">
        <v>46</v>
      </c>
      <c r="C41" s="22">
        <f>'[2]KEY BUSI'!D41</f>
        <v>860</v>
      </c>
      <c r="D41" s="22">
        <f>'[2]KEY BUSI'!E41</f>
        <v>19445</v>
      </c>
      <c r="E41" s="64">
        <v>314</v>
      </c>
      <c r="F41" s="64">
        <v>1637</v>
      </c>
      <c r="G41" s="65">
        <f t="shared" si="7"/>
        <v>8.4186166109539737</v>
      </c>
      <c r="H41" s="64">
        <v>184</v>
      </c>
      <c r="I41" s="64">
        <v>514</v>
      </c>
      <c r="J41" s="65">
        <f t="shared" si="8"/>
        <v>2.6433530470557987</v>
      </c>
      <c r="K41" s="64">
        <v>9</v>
      </c>
      <c r="L41" s="64">
        <v>26</v>
      </c>
      <c r="M41" s="65">
        <f t="shared" si="9"/>
        <v>0.13371046541527384</v>
      </c>
      <c r="N41" s="64">
        <v>0</v>
      </c>
      <c r="O41" s="64">
        <v>0</v>
      </c>
      <c r="P41" s="65">
        <f t="shared" si="10"/>
        <v>0</v>
      </c>
      <c r="Q41" s="64">
        <v>0</v>
      </c>
      <c r="R41" s="64">
        <v>0</v>
      </c>
      <c r="S41" s="65">
        <f t="shared" si="11"/>
        <v>0</v>
      </c>
      <c r="T41" s="64">
        <v>0</v>
      </c>
      <c r="U41" s="64">
        <v>0</v>
      </c>
      <c r="V41" s="65">
        <f t="shared" si="12"/>
        <v>0</v>
      </c>
      <c r="W41" s="64">
        <v>0</v>
      </c>
      <c r="X41" s="64">
        <v>0</v>
      </c>
      <c r="Y41" s="65">
        <f t="shared" si="13"/>
        <v>0</v>
      </c>
    </row>
    <row r="42" spans="1:25" x14ac:dyDescent="0.25">
      <c r="A42" s="20">
        <v>32</v>
      </c>
      <c r="B42" s="25" t="s">
        <v>47</v>
      </c>
      <c r="C42" s="22">
        <f>'[2]KEY BUSI'!D42</f>
        <v>472</v>
      </c>
      <c r="D42" s="22">
        <f>'[2]KEY BUSI'!E42</f>
        <v>6985</v>
      </c>
      <c r="E42" s="64">
        <v>119</v>
      </c>
      <c r="F42" s="64">
        <v>962</v>
      </c>
      <c r="G42" s="65">
        <f t="shared" si="7"/>
        <v>13.772369362920545</v>
      </c>
      <c r="H42" s="64">
        <v>13</v>
      </c>
      <c r="I42" s="64">
        <v>182</v>
      </c>
      <c r="J42" s="65">
        <f t="shared" si="8"/>
        <v>2.6055833929849679</v>
      </c>
      <c r="K42" s="64">
        <v>16</v>
      </c>
      <c r="L42" s="64">
        <v>192</v>
      </c>
      <c r="M42" s="65">
        <f t="shared" si="9"/>
        <v>2.7487473156764497</v>
      </c>
      <c r="N42" s="64">
        <v>0</v>
      </c>
      <c r="O42" s="64">
        <v>0</v>
      </c>
      <c r="P42" s="65">
        <f t="shared" si="10"/>
        <v>0</v>
      </c>
      <c r="Q42" s="64">
        <v>0</v>
      </c>
      <c r="R42" s="64">
        <v>0</v>
      </c>
      <c r="S42" s="65">
        <f t="shared" si="11"/>
        <v>0</v>
      </c>
      <c r="T42" s="64">
        <v>0</v>
      </c>
      <c r="U42" s="64">
        <v>0</v>
      </c>
      <c r="V42" s="65">
        <f t="shared" si="12"/>
        <v>0</v>
      </c>
      <c r="W42" s="64">
        <v>0</v>
      </c>
      <c r="X42" s="64">
        <v>0</v>
      </c>
      <c r="Y42" s="65">
        <f t="shared" si="13"/>
        <v>0</v>
      </c>
    </row>
    <row r="43" spans="1:25" x14ac:dyDescent="0.25">
      <c r="A43" s="20">
        <v>33</v>
      </c>
      <c r="B43" s="25" t="s">
        <v>48</v>
      </c>
      <c r="C43" s="22">
        <f>'[2]KEY BUSI'!D43</f>
        <v>213153</v>
      </c>
      <c r="D43" s="22">
        <f>'[2]KEY BUSI'!E43</f>
        <v>1142326</v>
      </c>
      <c r="E43" s="64">
        <v>75113</v>
      </c>
      <c r="F43" s="64">
        <v>69029</v>
      </c>
      <c r="G43" s="65">
        <f t="shared" si="7"/>
        <v>6.0428459126378984</v>
      </c>
      <c r="H43" s="64">
        <v>84846</v>
      </c>
      <c r="I43" s="64">
        <v>155643</v>
      </c>
      <c r="J43" s="65">
        <f t="shared" si="8"/>
        <v>13.625094762791006</v>
      </c>
      <c r="K43" s="64">
        <v>10316</v>
      </c>
      <c r="L43" s="64">
        <v>49164</v>
      </c>
      <c r="M43" s="65">
        <f t="shared" si="9"/>
        <v>4.3038502143871362</v>
      </c>
      <c r="N43" s="64">
        <v>1137</v>
      </c>
      <c r="O43" s="64">
        <v>6304</v>
      </c>
      <c r="P43" s="65">
        <f t="shared" si="10"/>
        <v>0.55185647529689419</v>
      </c>
      <c r="Q43" s="64">
        <v>604</v>
      </c>
      <c r="R43" s="64">
        <v>2835</v>
      </c>
      <c r="S43" s="65">
        <f t="shared" si="11"/>
        <v>0.24817784065144274</v>
      </c>
      <c r="T43" s="64">
        <v>0</v>
      </c>
      <c r="U43" s="64">
        <v>0</v>
      </c>
      <c r="V43" s="65">
        <f t="shared" si="12"/>
        <v>0</v>
      </c>
      <c r="W43" s="64">
        <v>80309</v>
      </c>
      <c r="X43" s="64">
        <v>104501</v>
      </c>
      <c r="Y43" s="65">
        <f t="shared" si="13"/>
        <v>9.1480890743973262</v>
      </c>
    </row>
    <row r="44" spans="1:25" x14ac:dyDescent="0.25">
      <c r="A44" s="20">
        <v>34</v>
      </c>
      <c r="B44" s="25" t="s">
        <v>49</v>
      </c>
      <c r="C44" s="22">
        <f>'[2]KEY BUSI'!D44</f>
        <v>826</v>
      </c>
      <c r="D44" s="22">
        <f>'[2]KEY BUSI'!E44</f>
        <v>7333</v>
      </c>
      <c r="E44" s="64">
        <v>214</v>
      </c>
      <c r="F44" s="64">
        <v>1994</v>
      </c>
      <c r="G44" s="65">
        <f t="shared" si="7"/>
        <v>27.192145097504433</v>
      </c>
      <c r="H44" s="64">
        <v>130</v>
      </c>
      <c r="I44" s="64">
        <v>854</v>
      </c>
      <c r="J44" s="65">
        <f t="shared" si="8"/>
        <v>11.645983908359471</v>
      </c>
      <c r="K44" s="64">
        <v>59</v>
      </c>
      <c r="L44" s="64">
        <v>752</v>
      </c>
      <c r="M44" s="65">
        <f t="shared" si="9"/>
        <v>10.255011591435975</v>
      </c>
      <c r="N44" s="64">
        <v>7</v>
      </c>
      <c r="O44" s="64">
        <v>37</v>
      </c>
      <c r="P44" s="65">
        <f t="shared" si="10"/>
        <v>0.5045683894722488</v>
      </c>
      <c r="Q44" s="64">
        <v>1</v>
      </c>
      <c r="R44" s="64">
        <v>0</v>
      </c>
      <c r="S44" s="65">
        <f t="shared" si="11"/>
        <v>0</v>
      </c>
      <c r="T44" s="64">
        <v>3</v>
      </c>
      <c r="U44" s="64">
        <v>0</v>
      </c>
      <c r="V44" s="65">
        <f t="shared" si="12"/>
        <v>0</v>
      </c>
      <c r="W44" s="64">
        <v>65</v>
      </c>
      <c r="X44" s="64">
        <v>86</v>
      </c>
      <c r="Y44" s="65">
        <f t="shared" si="13"/>
        <v>1.1727805809354972</v>
      </c>
    </row>
    <row r="45" spans="1:25" x14ac:dyDescent="0.25">
      <c r="A45" s="23" t="s">
        <v>50</v>
      </c>
      <c r="B45" s="24" t="s">
        <v>26</v>
      </c>
      <c r="C45" s="23">
        <f>SUM(C23:C44)</f>
        <v>6782193</v>
      </c>
      <c r="D45" s="23">
        <f>SUM(D23:D44)</f>
        <v>33748655</v>
      </c>
      <c r="E45" s="23">
        <f>SUM(E23:E44)</f>
        <v>1792566</v>
      </c>
      <c r="F45" s="23">
        <f>SUM(F23:F44)</f>
        <v>5015890</v>
      </c>
      <c r="G45" s="67">
        <f t="shared" si="7"/>
        <v>14.862488593989895</v>
      </c>
      <c r="H45" s="23">
        <f>SUM(H23:H44)</f>
        <v>1903287</v>
      </c>
      <c r="I45" s="23">
        <f>SUM(I23:I44)</f>
        <v>3227544</v>
      </c>
      <c r="J45" s="67">
        <f t="shared" si="8"/>
        <v>9.5634744555005238</v>
      </c>
      <c r="K45" s="23">
        <f>SUM(K23:K44)</f>
        <v>274623</v>
      </c>
      <c r="L45" s="23">
        <f>SUM(L23:L44)</f>
        <v>1578890</v>
      </c>
      <c r="M45" s="67">
        <f>L45/D45%</f>
        <v>4.6783790346607885</v>
      </c>
      <c r="N45" s="23">
        <f>SUM(N23:N44)</f>
        <v>239850</v>
      </c>
      <c r="O45" s="23">
        <f>SUM(O23:O44)</f>
        <v>273211</v>
      </c>
      <c r="P45" s="67">
        <f t="shared" si="10"/>
        <v>0.80954633599472337</v>
      </c>
      <c r="Q45" s="23">
        <f>SUM(Q23:Q44)</f>
        <v>134454</v>
      </c>
      <c r="R45" s="23">
        <f>SUM(R23:R44)</f>
        <v>187195</v>
      </c>
      <c r="S45" s="67">
        <f t="shared" si="11"/>
        <v>0.55467395663619778</v>
      </c>
      <c r="T45" s="23">
        <f>SUM(T23:T44)</f>
        <v>4</v>
      </c>
      <c r="U45" s="23">
        <f>SUM(U23:U44)</f>
        <v>0</v>
      </c>
      <c r="V45" s="67">
        <f t="shared" si="12"/>
        <v>0</v>
      </c>
      <c r="W45" s="23">
        <f>SUM(W23:W44)</f>
        <v>935301</v>
      </c>
      <c r="X45" s="23">
        <f>SUM(X23:X44)</f>
        <v>1228627</v>
      </c>
      <c r="Y45" s="67">
        <f t="shared" si="13"/>
        <v>3.6405213778149088</v>
      </c>
    </row>
    <row r="46" spans="1:25" x14ac:dyDescent="0.25">
      <c r="A46" s="23" t="s">
        <v>51</v>
      </c>
      <c r="B46" s="24" t="s">
        <v>81</v>
      </c>
      <c r="C46" s="23">
        <f>+C45+C21</f>
        <v>12858818</v>
      </c>
      <c r="D46" s="23">
        <f>+D45+D21</f>
        <v>75918608</v>
      </c>
      <c r="E46" s="23">
        <f>+E45+E21</f>
        <v>3026088</v>
      </c>
      <c r="F46" s="23">
        <f>+F45+F21</f>
        <v>10674728</v>
      </c>
      <c r="G46" s="23">
        <f t="shared" ref="G46:Y46" si="14">+G45+G21</f>
        <v>28.281611920971073</v>
      </c>
      <c r="H46" s="23">
        <f>+H45+H21</f>
        <v>4603851</v>
      </c>
      <c r="I46" s="23">
        <f>+I45+I21</f>
        <v>10531100</v>
      </c>
      <c r="J46" s="23">
        <f t="shared" si="14"/>
        <v>26.882810808566887</v>
      </c>
      <c r="K46" s="23">
        <f>+K45+K21</f>
        <v>553345</v>
      </c>
      <c r="L46" s="23">
        <f>+L45+L21</f>
        <v>2819385</v>
      </c>
      <c r="M46" s="23">
        <f t="shared" si="14"/>
        <v>7.6200351470116843</v>
      </c>
      <c r="N46" s="23">
        <f>+N45+N21</f>
        <v>476880</v>
      </c>
      <c r="O46" s="23">
        <f>+O45+O21</f>
        <v>1022439</v>
      </c>
      <c r="P46" s="23">
        <f t="shared" si="14"/>
        <v>2.5862331632245281</v>
      </c>
      <c r="Q46" s="23">
        <f>+Q45+Q21</f>
        <v>423372</v>
      </c>
      <c r="R46" s="23">
        <f>+R45+R21</f>
        <v>1087564</v>
      </c>
      <c r="S46" s="23">
        <f t="shared" si="14"/>
        <v>2.6897700047631661</v>
      </c>
      <c r="T46" s="23">
        <f>+T45+T21</f>
        <v>1328</v>
      </c>
      <c r="U46" s="23">
        <f>+U45+U21</f>
        <v>2029</v>
      </c>
      <c r="V46" s="23">
        <f t="shared" si="14"/>
        <v>4.8114827161415139E-3</v>
      </c>
      <c r="W46" s="23">
        <f>+W45+W21</f>
        <v>3208915</v>
      </c>
      <c r="X46" s="23">
        <f>+X45+X21</f>
        <v>6802973</v>
      </c>
      <c r="Y46" s="23">
        <f t="shared" si="14"/>
        <v>16.859284035672268</v>
      </c>
    </row>
    <row r="47" spans="1:25" x14ac:dyDescent="0.25">
      <c r="A47" s="19" t="s">
        <v>53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x14ac:dyDescent="0.25">
      <c r="A48" s="20">
        <v>35</v>
      </c>
      <c r="B48" s="21" t="s">
        <v>54</v>
      </c>
      <c r="C48" s="22">
        <f>'[2]KEY BUSI'!D48</f>
        <v>1586407</v>
      </c>
      <c r="D48" s="22">
        <f>'[2]KEY BUSI'!E48</f>
        <v>4693347</v>
      </c>
      <c r="E48" s="64">
        <v>340838</v>
      </c>
      <c r="F48" s="64">
        <v>887300</v>
      </c>
      <c r="G48" s="65">
        <f t="shared" ref="G48" si="15">F48/D48%</f>
        <v>18.905484721244775</v>
      </c>
      <c r="H48" s="64">
        <v>1219951</v>
      </c>
      <c r="I48" s="64">
        <v>2266394</v>
      </c>
      <c r="J48" s="65">
        <f t="shared" ref="J48" si="16">I48/D48%</f>
        <v>48.289504270619666</v>
      </c>
      <c r="K48" s="64">
        <v>119847</v>
      </c>
      <c r="L48" s="64">
        <v>381820</v>
      </c>
      <c r="M48" s="65">
        <f t="shared" ref="M48" si="17">L48/D48%</f>
        <v>8.1353456286100307</v>
      </c>
      <c r="N48" s="64">
        <v>20362</v>
      </c>
      <c r="O48" s="64">
        <v>88689</v>
      </c>
      <c r="P48" s="65">
        <f>O48/D48%</f>
        <v>1.8896748951228195</v>
      </c>
      <c r="Q48" s="64">
        <v>14402</v>
      </c>
      <c r="R48" s="64">
        <v>81058</v>
      </c>
      <c r="S48" s="65">
        <f>R48/D48%</f>
        <v>1.7270830390337641</v>
      </c>
      <c r="T48" s="64">
        <v>0</v>
      </c>
      <c r="U48" s="64">
        <v>0</v>
      </c>
      <c r="V48" s="65">
        <f t="shared" ref="V48" si="18">U48/D48%</f>
        <v>0</v>
      </c>
      <c r="W48" s="64">
        <v>1130390</v>
      </c>
      <c r="X48" s="64">
        <v>2004969</v>
      </c>
      <c r="Y48" s="65">
        <f t="shared" ref="Y48" si="19">X48/D48%</f>
        <v>42.719385547243789</v>
      </c>
    </row>
    <row r="49" spans="1:25" x14ac:dyDescent="0.25">
      <c r="A49" s="23" t="s">
        <v>55</v>
      </c>
      <c r="B49" s="24" t="s">
        <v>26</v>
      </c>
      <c r="C49" s="23">
        <f>SUM(C48:C48)</f>
        <v>1586407</v>
      </c>
      <c r="D49" s="66">
        <f>SUM(D48:D48)</f>
        <v>4693347</v>
      </c>
      <c r="E49" s="23">
        <f>SUM(E48:E48)</f>
        <v>340838</v>
      </c>
      <c r="F49" s="66">
        <f>SUM(F48:F48)</f>
        <v>887300</v>
      </c>
      <c r="G49" s="67">
        <f>F49/D49%</f>
        <v>18.905484721244775</v>
      </c>
      <c r="H49" s="23">
        <f>SUM(H48:H48)</f>
        <v>1219951</v>
      </c>
      <c r="I49" s="66">
        <f>SUM(I48:I48)</f>
        <v>2266394</v>
      </c>
      <c r="J49" s="67">
        <f>I49/D49%</f>
        <v>48.289504270619666</v>
      </c>
      <c r="K49" s="23">
        <f>SUM(K48:K48)</f>
        <v>119847</v>
      </c>
      <c r="L49" s="66">
        <f>SUM(L48:L48)</f>
        <v>381820</v>
      </c>
      <c r="M49" s="67">
        <f>L49/D49%</f>
        <v>8.1353456286100307</v>
      </c>
      <c r="N49" s="23">
        <f>SUM(N48:N48)</f>
        <v>20362</v>
      </c>
      <c r="O49" s="66">
        <f>SUM(O48:O48)</f>
        <v>88689</v>
      </c>
      <c r="P49" s="67">
        <f>O49/D49%</f>
        <v>1.8896748951228195</v>
      </c>
      <c r="Q49" s="23">
        <f>SUM(Q48:Q48)</f>
        <v>14402</v>
      </c>
      <c r="R49" s="66">
        <f>SUM(R48:R48)</f>
        <v>81058</v>
      </c>
      <c r="S49" s="67">
        <f>R49/D49%</f>
        <v>1.7270830390337641</v>
      </c>
      <c r="T49" s="23">
        <f>SUM(T48:T48)</f>
        <v>0</v>
      </c>
      <c r="U49" s="66">
        <f>SUM(U48:U48)</f>
        <v>0</v>
      </c>
      <c r="V49" s="67">
        <f>U49/D49%</f>
        <v>0</v>
      </c>
      <c r="W49" s="23">
        <f>SUM(W48:W48)</f>
        <v>1130390</v>
      </c>
      <c r="X49" s="66">
        <f>SUM(X48:X48)</f>
        <v>2004969</v>
      </c>
      <c r="Y49" s="67">
        <f>X49/D49%</f>
        <v>42.719385547243789</v>
      </c>
    </row>
    <row r="50" spans="1:25" x14ac:dyDescent="0.25">
      <c r="A50" s="19" t="s">
        <v>56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x14ac:dyDescent="0.25">
      <c r="A51" s="20">
        <v>36</v>
      </c>
      <c r="B51" s="21" t="s">
        <v>57</v>
      </c>
      <c r="C51" s="22">
        <f>'[2]KEY BUSI'!D51</f>
        <v>3461981</v>
      </c>
      <c r="D51" s="22">
        <f>'[2]KEY BUSI'!E51</f>
        <v>2074762</v>
      </c>
      <c r="E51" s="64">
        <v>681309</v>
      </c>
      <c r="F51" s="64">
        <v>274737</v>
      </c>
      <c r="G51" s="65">
        <f t="shared" ref="G51:G52" si="20">F51/D51%</f>
        <v>13.241856174346745</v>
      </c>
      <c r="H51" s="64">
        <v>2441994</v>
      </c>
      <c r="I51" s="64">
        <v>869873</v>
      </c>
      <c r="J51" s="65">
        <f t="shared" ref="J51:J52" si="21">I51/D51%</f>
        <v>41.926399268928201</v>
      </c>
      <c r="K51" s="64">
        <v>156</v>
      </c>
      <c r="L51" s="64">
        <v>77</v>
      </c>
      <c r="M51" s="65">
        <f t="shared" ref="M51:M52" si="22">L51/D51%</f>
        <v>3.7112690515827842E-3</v>
      </c>
      <c r="N51" s="64">
        <v>290356</v>
      </c>
      <c r="O51" s="64">
        <v>108745</v>
      </c>
      <c r="P51" s="65">
        <f t="shared" ref="P51:P52" si="23">O51/D51%</f>
        <v>5.2413240651216864</v>
      </c>
      <c r="Q51" s="64">
        <v>281175</v>
      </c>
      <c r="R51" s="64">
        <v>120155</v>
      </c>
      <c r="S51" s="65">
        <f t="shared" ref="S51:S52" si="24">R51/D51%</f>
        <v>5.7912666609471355</v>
      </c>
      <c r="T51" s="64">
        <v>0</v>
      </c>
      <c r="U51" s="64">
        <v>0</v>
      </c>
      <c r="V51" s="65">
        <f t="shared" ref="V51:V52" si="25">U51/D51%</f>
        <v>0</v>
      </c>
      <c r="W51" s="64">
        <v>1872960</v>
      </c>
      <c r="X51" s="64">
        <v>666289</v>
      </c>
      <c r="Y51" s="65">
        <f t="shared" ref="Y51:Y52" si="26">X51/D51%</f>
        <v>32.113996689740802</v>
      </c>
    </row>
    <row r="52" spans="1:25" x14ac:dyDescent="0.25">
      <c r="A52" s="20">
        <v>37</v>
      </c>
      <c r="B52" s="21" t="s">
        <v>58</v>
      </c>
      <c r="C52" s="22">
        <f>'[2]KEY BUSI'!D52</f>
        <v>58897</v>
      </c>
      <c r="D52" s="22">
        <f>'[2]KEY BUSI'!E52</f>
        <v>86071</v>
      </c>
      <c r="E52" s="64">
        <v>2628</v>
      </c>
      <c r="F52" s="64">
        <v>5833</v>
      </c>
      <c r="G52" s="65">
        <f t="shared" si="20"/>
        <v>6.77696320479604</v>
      </c>
      <c r="H52" s="64">
        <v>10370</v>
      </c>
      <c r="I52" s="64">
        <v>18034</v>
      </c>
      <c r="J52" s="65">
        <f t="shared" si="21"/>
        <v>20.952469472877041</v>
      </c>
      <c r="K52" s="64">
        <v>1528</v>
      </c>
      <c r="L52" s="64">
        <v>3684</v>
      </c>
      <c r="M52" s="65">
        <f t="shared" si="22"/>
        <v>4.2801872872396043</v>
      </c>
      <c r="N52" s="64">
        <v>1997</v>
      </c>
      <c r="O52" s="64">
        <v>1689</v>
      </c>
      <c r="P52" s="65">
        <f t="shared" si="23"/>
        <v>1.9623334224070825</v>
      </c>
      <c r="Q52" s="64">
        <v>2374</v>
      </c>
      <c r="R52" s="64">
        <v>1419</v>
      </c>
      <c r="S52" s="65">
        <f t="shared" si="24"/>
        <v>1.6486389143846358</v>
      </c>
      <c r="T52" s="64">
        <v>1</v>
      </c>
      <c r="U52" s="64">
        <v>1</v>
      </c>
      <c r="V52" s="65">
        <f t="shared" si="25"/>
        <v>1.1618315111942465E-3</v>
      </c>
      <c r="W52" s="64">
        <v>0</v>
      </c>
      <c r="X52" s="64">
        <v>0</v>
      </c>
      <c r="Y52" s="65">
        <f t="shared" si="26"/>
        <v>0</v>
      </c>
    </row>
    <row r="53" spans="1:25" x14ac:dyDescent="0.25">
      <c r="A53" s="23" t="s">
        <v>59</v>
      </c>
      <c r="B53" s="24" t="s">
        <v>26</v>
      </c>
      <c r="C53" s="23">
        <f>SUM(C51:C52)</f>
        <v>3520878</v>
      </c>
      <c r="D53" s="66">
        <f>SUM(D51:D52)</f>
        <v>2160833</v>
      </c>
      <c r="E53" s="23">
        <f>SUM(E51:E52)</f>
        <v>683937</v>
      </c>
      <c r="F53" s="66">
        <f>SUM(F51:F52)</f>
        <v>280570</v>
      </c>
      <c r="G53" s="67">
        <f>F53/D53%</f>
        <v>12.984344463454601</v>
      </c>
      <c r="H53" s="23">
        <f>SUM(H51:H52)</f>
        <v>2452364</v>
      </c>
      <c r="I53" s="66">
        <f>SUM(I51:I52)</f>
        <v>887907</v>
      </c>
      <c r="J53" s="67">
        <f>I53/D53%</f>
        <v>41.090958903348842</v>
      </c>
      <c r="K53" s="23">
        <f>SUM(K51:K52)</f>
        <v>1684</v>
      </c>
      <c r="L53" s="66">
        <f>SUM(L51:L52)</f>
        <v>3761</v>
      </c>
      <c r="M53" s="67">
        <f>L53/D53%</f>
        <v>0.17405324705796327</v>
      </c>
      <c r="N53" s="23">
        <f>SUM(N51:N52)</f>
        <v>292353</v>
      </c>
      <c r="O53" s="66">
        <f>SUM(O51:O52)</f>
        <v>110434</v>
      </c>
      <c r="P53" s="67">
        <f>O53/D53%</f>
        <v>5.1107142476998453</v>
      </c>
      <c r="Q53" s="23">
        <f>SUM(Q51:Q52)</f>
        <v>283549</v>
      </c>
      <c r="R53" s="66">
        <f>SUM(R51:R52)</f>
        <v>121574</v>
      </c>
      <c r="S53" s="67">
        <f>R53/D53%</f>
        <v>5.6262561706527059</v>
      </c>
      <c r="T53" s="23">
        <f>SUM(T51:T52)</f>
        <v>1</v>
      </c>
      <c r="U53" s="66">
        <f>SUM(U51:U52)</f>
        <v>1</v>
      </c>
      <c r="V53" s="67">
        <f>U53/D53%</f>
        <v>4.6278449098102442E-5</v>
      </c>
      <c r="W53" s="23">
        <f>SUM(W51:W52)</f>
        <v>1872960</v>
      </c>
      <c r="X53" s="66">
        <f>SUM(X51:X52)</f>
        <v>666289</v>
      </c>
      <c r="Y53" s="67">
        <f>X53/D53%</f>
        <v>30.834821571125577</v>
      </c>
    </row>
    <row r="54" spans="1:25" x14ac:dyDescent="0.25">
      <c r="A54" s="19" t="s">
        <v>150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x14ac:dyDescent="0.25">
      <c r="A55" s="20">
        <v>38</v>
      </c>
      <c r="B55" s="21" t="s">
        <v>61</v>
      </c>
      <c r="C55" s="22">
        <f>'[2]KEY BUSI'!D55</f>
        <v>1270059</v>
      </c>
      <c r="D55" s="22">
        <f>'[2]KEY BUSI'!E55</f>
        <v>3764280</v>
      </c>
      <c r="E55" s="64">
        <v>210202</v>
      </c>
      <c r="F55" s="64">
        <v>184068</v>
      </c>
      <c r="G55" s="65">
        <f t="shared" ref="G55:G65" si="27">F55/D55%</f>
        <v>4.8898594153463604</v>
      </c>
      <c r="H55" s="64">
        <v>212512</v>
      </c>
      <c r="I55" s="64">
        <v>422664</v>
      </c>
      <c r="J55" s="65">
        <f t="shared" ref="J55:J65" si="28">I55/D55%</f>
        <v>11.228282699480378</v>
      </c>
      <c r="K55" s="64">
        <v>22780</v>
      </c>
      <c r="L55" s="64">
        <v>134107</v>
      </c>
      <c r="M55" s="65">
        <f t="shared" ref="M55:M65" si="29">L55/D55%</f>
        <v>3.5626202089111327</v>
      </c>
      <c r="N55" s="64">
        <v>9729</v>
      </c>
      <c r="O55" s="64">
        <v>39629</v>
      </c>
      <c r="P55" s="65">
        <f t="shared" ref="P55:P65" si="30">O55/D55%</f>
        <v>1.0527644064734822</v>
      </c>
      <c r="Q55" s="64">
        <v>7808</v>
      </c>
      <c r="R55" s="64">
        <v>38411</v>
      </c>
      <c r="S55" s="65">
        <f t="shared" ref="S55:S65" si="31">R55/D55%</f>
        <v>1.0204076211121382</v>
      </c>
      <c r="T55" s="64">
        <v>0</v>
      </c>
      <c r="U55" s="64">
        <v>0</v>
      </c>
      <c r="V55" s="65">
        <f t="shared" ref="V55:V65" si="32">U55/D55%</f>
        <v>0</v>
      </c>
      <c r="W55" s="64">
        <v>159229</v>
      </c>
      <c r="X55" s="64">
        <v>207867</v>
      </c>
      <c r="Y55" s="65">
        <f t="shared" ref="Y55:Y65" si="33">X55/D55%</f>
        <v>5.5220918741432623</v>
      </c>
    </row>
    <row r="56" spans="1:25" x14ac:dyDescent="0.25">
      <c r="A56" s="20">
        <v>39</v>
      </c>
      <c r="B56" s="21" t="s">
        <v>62</v>
      </c>
      <c r="C56" s="22">
        <f>'[2]KEY BUSI'!D56</f>
        <v>96162</v>
      </c>
      <c r="D56" s="22">
        <f>'[2]KEY BUSI'!E56</f>
        <v>208030</v>
      </c>
      <c r="E56" s="64">
        <v>68373</v>
      </c>
      <c r="F56" s="64">
        <v>40397</v>
      </c>
      <c r="G56" s="65">
        <f t="shared" si="27"/>
        <v>19.418833822044895</v>
      </c>
      <c r="H56" s="64">
        <v>62227</v>
      </c>
      <c r="I56" s="64">
        <v>30133</v>
      </c>
      <c r="J56" s="65">
        <f t="shared" si="28"/>
        <v>14.484930058164686</v>
      </c>
      <c r="K56" s="64">
        <v>4245</v>
      </c>
      <c r="L56" s="64">
        <v>2857</v>
      </c>
      <c r="M56" s="65">
        <f t="shared" si="29"/>
        <v>1.3733596115944815</v>
      </c>
      <c r="N56" s="64">
        <v>3134</v>
      </c>
      <c r="O56" s="64">
        <v>2129</v>
      </c>
      <c r="P56" s="65">
        <f t="shared" si="30"/>
        <v>1.0234100850838821</v>
      </c>
      <c r="Q56" s="64">
        <v>1535</v>
      </c>
      <c r="R56" s="64">
        <v>992</v>
      </c>
      <c r="S56" s="65">
        <f t="shared" si="31"/>
        <v>0.47685429986059696</v>
      </c>
      <c r="T56" s="64">
        <v>0</v>
      </c>
      <c r="U56" s="64">
        <v>0</v>
      </c>
      <c r="V56" s="65">
        <f t="shared" si="32"/>
        <v>0</v>
      </c>
      <c r="W56" s="64">
        <v>11583</v>
      </c>
      <c r="X56" s="64">
        <v>4811</v>
      </c>
      <c r="Y56" s="65">
        <f t="shared" si="33"/>
        <v>2.3126472143440848</v>
      </c>
    </row>
    <row r="57" spans="1:25" x14ac:dyDescent="0.25">
      <c r="A57" s="20">
        <v>40</v>
      </c>
      <c r="B57" s="21" t="s">
        <v>63</v>
      </c>
      <c r="C57" s="22">
        <f>'[2]KEY BUSI'!D57</f>
        <v>137558</v>
      </c>
      <c r="D57" s="22">
        <f>'[2]KEY BUSI'!E57</f>
        <v>274624</v>
      </c>
      <c r="E57" s="64">
        <v>113286</v>
      </c>
      <c r="F57" s="64">
        <v>70142</v>
      </c>
      <c r="G57" s="65">
        <f t="shared" si="27"/>
        <v>25.541103472384062</v>
      </c>
      <c r="H57" s="64">
        <v>113207</v>
      </c>
      <c r="I57" s="64">
        <v>77823</v>
      </c>
      <c r="J57" s="65">
        <f t="shared" si="28"/>
        <v>28.338018527149849</v>
      </c>
      <c r="K57" s="64">
        <v>7865</v>
      </c>
      <c r="L57" s="64">
        <v>18411</v>
      </c>
      <c r="M57" s="65">
        <f t="shared" si="29"/>
        <v>6.7040753903518997</v>
      </c>
      <c r="N57" s="64">
        <v>1326</v>
      </c>
      <c r="O57" s="64">
        <v>4949</v>
      </c>
      <c r="P57" s="65">
        <f t="shared" si="30"/>
        <v>1.8021003262642743</v>
      </c>
      <c r="Q57" s="64">
        <v>465</v>
      </c>
      <c r="R57" s="64">
        <v>1912</v>
      </c>
      <c r="S57" s="65">
        <f t="shared" si="31"/>
        <v>0.69622465625728269</v>
      </c>
      <c r="T57" s="64">
        <v>0</v>
      </c>
      <c r="U57" s="64">
        <v>0</v>
      </c>
      <c r="V57" s="65">
        <f t="shared" si="32"/>
        <v>0</v>
      </c>
      <c r="W57" s="64">
        <v>38996</v>
      </c>
      <c r="X57" s="64">
        <v>12811</v>
      </c>
      <c r="Y57" s="65">
        <f t="shared" si="33"/>
        <v>4.6649236774644605</v>
      </c>
    </row>
    <row r="58" spans="1:25" x14ac:dyDescent="0.25">
      <c r="A58" s="20">
        <v>41</v>
      </c>
      <c r="B58" s="21" t="s">
        <v>64</v>
      </c>
      <c r="C58" s="22">
        <f>'[2]KEY BUSI'!D58</f>
        <v>214278</v>
      </c>
      <c r="D58" s="22">
        <f>'[2]KEY BUSI'!E58</f>
        <v>194004</v>
      </c>
      <c r="E58" s="64">
        <v>200480</v>
      </c>
      <c r="F58" s="64">
        <v>109243</v>
      </c>
      <c r="G58" s="65">
        <f t="shared" si="27"/>
        <v>56.309663718273853</v>
      </c>
      <c r="H58" s="64">
        <v>85071</v>
      </c>
      <c r="I58" s="64">
        <v>37835</v>
      </c>
      <c r="J58" s="65">
        <f t="shared" si="28"/>
        <v>19.502175212882207</v>
      </c>
      <c r="K58" s="64">
        <v>25503</v>
      </c>
      <c r="L58" s="64">
        <v>12603</v>
      </c>
      <c r="M58" s="65">
        <f t="shared" si="29"/>
        <v>6.4962578091173375</v>
      </c>
      <c r="N58" s="64">
        <v>77043</v>
      </c>
      <c r="O58" s="64">
        <v>42195</v>
      </c>
      <c r="P58" s="65">
        <f t="shared" si="30"/>
        <v>21.749551555638028</v>
      </c>
      <c r="Q58" s="64">
        <v>16668</v>
      </c>
      <c r="R58" s="64">
        <v>9608</v>
      </c>
      <c r="S58" s="65">
        <f t="shared" si="31"/>
        <v>4.9524752066967697</v>
      </c>
      <c r="T58" s="64">
        <v>0</v>
      </c>
      <c r="U58" s="64">
        <v>0</v>
      </c>
      <c r="V58" s="65">
        <f t="shared" si="32"/>
        <v>0</v>
      </c>
      <c r="W58" s="64">
        <v>65267</v>
      </c>
      <c r="X58" s="64">
        <v>29045</v>
      </c>
      <c r="Y58" s="65">
        <f t="shared" si="33"/>
        <v>14.971340797096968</v>
      </c>
    </row>
    <row r="59" spans="1:25" x14ac:dyDescent="0.25">
      <c r="A59" s="20">
        <v>42</v>
      </c>
      <c r="B59" s="21" t="s">
        <v>65</v>
      </c>
      <c r="C59" s="22">
        <f>'[2]KEY BUSI'!D59</f>
        <v>28858</v>
      </c>
      <c r="D59" s="22">
        <f>'[2]KEY BUSI'!E59</f>
        <v>50708</v>
      </c>
      <c r="E59" s="64">
        <v>27762</v>
      </c>
      <c r="F59" s="64">
        <v>11182</v>
      </c>
      <c r="G59" s="65">
        <f t="shared" si="27"/>
        <v>22.051747258815176</v>
      </c>
      <c r="H59" s="64">
        <v>22531</v>
      </c>
      <c r="I59" s="64">
        <v>7352</v>
      </c>
      <c r="J59" s="65">
        <f t="shared" si="28"/>
        <v>14.498698430227972</v>
      </c>
      <c r="K59" s="64">
        <v>1430</v>
      </c>
      <c r="L59" s="64">
        <v>4121</v>
      </c>
      <c r="M59" s="65">
        <f t="shared" si="29"/>
        <v>8.1269227735268608</v>
      </c>
      <c r="N59" s="64">
        <v>11281</v>
      </c>
      <c r="O59" s="64">
        <v>4976</v>
      </c>
      <c r="P59" s="65">
        <f t="shared" si="30"/>
        <v>9.8130472509268749</v>
      </c>
      <c r="Q59" s="64">
        <v>1114</v>
      </c>
      <c r="R59" s="64">
        <v>548</v>
      </c>
      <c r="S59" s="65">
        <f t="shared" si="31"/>
        <v>1.0806973258657411</v>
      </c>
      <c r="T59" s="64">
        <v>0</v>
      </c>
      <c r="U59" s="64">
        <v>0</v>
      </c>
      <c r="V59" s="65">
        <f t="shared" si="32"/>
        <v>0</v>
      </c>
      <c r="W59" s="64">
        <v>21020</v>
      </c>
      <c r="X59" s="64">
        <v>7954</v>
      </c>
      <c r="Y59" s="65">
        <f t="shared" si="33"/>
        <v>15.685887828350557</v>
      </c>
    </row>
    <row r="60" spans="1:25" x14ac:dyDescent="0.25">
      <c r="A60" s="20">
        <v>43</v>
      </c>
      <c r="B60" s="21" t="s">
        <v>66</v>
      </c>
      <c r="C60" s="22">
        <f>'[2]KEY BUSI'!D60</f>
        <v>1174</v>
      </c>
      <c r="D60" s="22">
        <f>'[2]KEY BUSI'!E60</f>
        <v>12254</v>
      </c>
      <c r="E60" s="64">
        <v>62</v>
      </c>
      <c r="F60" s="64">
        <v>532</v>
      </c>
      <c r="G60" s="65">
        <f t="shared" si="27"/>
        <v>4.3414395299494037</v>
      </c>
      <c r="H60" s="64">
        <v>13</v>
      </c>
      <c r="I60" s="64">
        <v>116</v>
      </c>
      <c r="J60" s="65">
        <f t="shared" si="28"/>
        <v>0.94662967194385506</v>
      </c>
      <c r="K60" s="64">
        <v>205</v>
      </c>
      <c r="L60" s="64">
        <v>1805</v>
      </c>
      <c r="M60" s="65">
        <f t="shared" si="29"/>
        <v>14.729884119471192</v>
      </c>
      <c r="N60" s="64">
        <v>0</v>
      </c>
      <c r="O60" s="64">
        <v>0</v>
      </c>
      <c r="P60" s="65">
        <f t="shared" si="30"/>
        <v>0</v>
      </c>
      <c r="Q60" s="64">
        <v>0</v>
      </c>
      <c r="R60" s="64">
        <v>0</v>
      </c>
      <c r="S60" s="65">
        <f t="shared" si="31"/>
        <v>0</v>
      </c>
      <c r="T60" s="64">
        <v>0</v>
      </c>
      <c r="U60" s="64">
        <v>0</v>
      </c>
      <c r="V60" s="65">
        <f t="shared" si="32"/>
        <v>0</v>
      </c>
      <c r="W60" s="64">
        <v>0</v>
      </c>
      <c r="X60" s="64">
        <v>0</v>
      </c>
      <c r="Y60" s="65">
        <f t="shared" si="33"/>
        <v>0</v>
      </c>
    </row>
    <row r="61" spans="1:25" x14ac:dyDescent="0.25">
      <c r="A61" s="20">
        <v>44</v>
      </c>
      <c r="B61" s="21" t="s">
        <v>67</v>
      </c>
      <c r="C61" s="22">
        <f>'[2]KEY BUSI'!D61</f>
        <v>72202</v>
      </c>
      <c r="D61" s="22">
        <f>'[2]KEY BUSI'!E61</f>
        <v>47527</v>
      </c>
      <c r="E61" s="64">
        <v>39300</v>
      </c>
      <c r="F61" s="64">
        <v>15201</v>
      </c>
      <c r="G61" s="65">
        <f t="shared" si="27"/>
        <v>31.983924926883667</v>
      </c>
      <c r="H61" s="64">
        <v>26771</v>
      </c>
      <c r="I61" s="64">
        <v>10505</v>
      </c>
      <c r="J61" s="65">
        <f t="shared" si="28"/>
        <v>22.103225534959076</v>
      </c>
      <c r="K61" s="64">
        <v>3647</v>
      </c>
      <c r="L61" s="64">
        <v>1698</v>
      </c>
      <c r="M61" s="65">
        <f t="shared" si="29"/>
        <v>3.5727060407768216</v>
      </c>
      <c r="N61" s="64">
        <v>3277</v>
      </c>
      <c r="O61" s="64">
        <v>1410</v>
      </c>
      <c r="P61" s="65">
        <f t="shared" si="30"/>
        <v>2.9667346981715657</v>
      </c>
      <c r="Q61" s="64">
        <v>832</v>
      </c>
      <c r="R61" s="64">
        <v>414</v>
      </c>
      <c r="S61" s="65">
        <f t="shared" si="31"/>
        <v>0.87108380499505544</v>
      </c>
      <c r="T61" s="64">
        <v>0</v>
      </c>
      <c r="U61" s="64">
        <v>0</v>
      </c>
      <c r="V61" s="65">
        <f t="shared" si="32"/>
        <v>0</v>
      </c>
      <c r="W61" s="64">
        <v>0</v>
      </c>
      <c r="X61" s="64">
        <v>0</v>
      </c>
      <c r="Y61" s="65">
        <f t="shared" si="33"/>
        <v>0</v>
      </c>
    </row>
    <row r="62" spans="1:25" x14ac:dyDescent="0.25">
      <c r="A62" s="20">
        <v>45</v>
      </c>
      <c r="B62" s="21" t="s">
        <v>69</v>
      </c>
      <c r="C62" s="22">
        <f>'[2]KEY BUSI'!D62</f>
        <v>25104</v>
      </c>
      <c r="D62" s="22">
        <f>'[2]KEY BUSI'!E62</f>
        <v>16610</v>
      </c>
      <c r="E62" s="64">
        <v>24767</v>
      </c>
      <c r="F62" s="64">
        <v>8325</v>
      </c>
      <c r="G62" s="65">
        <f t="shared" si="27"/>
        <v>50.120409391932576</v>
      </c>
      <c r="H62" s="64">
        <v>24801</v>
      </c>
      <c r="I62" s="64">
        <v>8362</v>
      </c>
      <c r="J62" s="65">
        <f t="shared" si="28"/>
        <v>50.34316676700783</v>
      </c>
      <c r="K62" s="64">
        <v>371</v>
      </c>
      <c r="L62" s="64">
        <v>305</v>
      </c>
      <c r="M62" s="65">
        <f t="shared" si="29"/>
        <v>1.8362432269717039</v>
      </c>
      <c r="N62" s="64">
        <v>11230</v>
      </c>
      <c r="O62" s="64">
        <v>3724</v>
      </c>
      <c r="P62" s="65">
        <f t="shared" si="30"/>
        <v>22.420228777844674</v>
      </c>
      <c r="Q62" s="64">
        <v>6032</v>
      </c>
      <c r="R62" s="64">
        <v>1906</v>
      </c>
      <c r="S62" s="65">
        <f t="shared" si="31"/>
        <v>11.475015051173992</v>
      </c>
      <c r="T62" s="64">
        <v>0</v>
      </c>
      <c r="U62" s="64">
        <v>0</v>
      </c>
      <c r="V62" s="65">
        <f t="shared" si="32"/>
        <v>0</v>
      </c>
      <c r="W62" s="64">
        <v>21610</v>
      </c>
      <c r="X62" s="64">
        <v>7171</v>
      </c>
      <c r="Y62" s="65">
        <f t="shared" si="33"/>
        <v>43.172787477423242</v>
      </c>
    </row>
    <row r="63" spans="1:25" x14ac:dyDescent="0.25">
      <c r="A63" s="20">
        <v>46</v>
      </c>
      <c r="B63" s="21" t="s">
        <v>70</v>
      </c>
      <c r="C63" s="22">
        <f>'[2]KEY BUSI'!D63</f>
        <v>86949</v>
      </c>
      <c r="D63" s="22">
        <f>'[2]KEY BUSI'!E63</f>
        <v>43978</v>
      </c>
      <c r="E63" s="64">
        <v>86344</v>
      </c>
      <c r="F63" s="64">
        <v>31785</v>
      </c>
      <c r="G63" s="65">
        <f t="shared" si="27"/>
        <v>72.274773750511628</v>
      </c>
      <c r="H63" s="64">
        <v>84583</v>
      </c>
      <c r="I63" s="64">
        <v>30727</v>
      </c>
      <c r="J63" s="65">
        <f t="shared" si="28"/>
        <v>69.869025421801808</v>
      </c>
      <c r="K63" s="64">
        <v>10658</v>
      </c>
      <c r="L63" s="64">
        <v>3748</v>
      </c>
      <c r="M63" s="65">
        <f t="shared" si="29"/>
        <v>8.5224430397016704</v>
      </c>
      <c r="N63" s="64">
        <v>20761</v>
      </c>
      <c r="O63" s="64">
        <v>8241</v>
      </c>
      <c r="P63" s="65">
        <f t="shared" si="30"/>
        <v>18.738914912001455</v>
      </c>
      <c r="Q63" s="64">
        <v>25517</v>
      </c>
      <c r="R63" s="64">
        <v>9504</v>
      </c>
      <c r="S63" s="65">
        <f t="shared" si="31"/>
        <v>21.610805402701352</v>
      </c>
      <c r="T63" s="64">
        <v>0</v>
      </c>
      <c r="U63" s="64">
        <v>0</v>
      </c>
      <c r="V63" s="65">
        <f t="shared" si="32"/>
        <v>0</v>
      </c>
      <c r="W63" s="64">
        <v>75825</v>
      </c>
      <c r="X63" s="64">
        <v>27818</v>
      </c>
      <c r="Y63" s="65">
        <f t="shared" si="33"/>
        <v>63.254354449952253</v>
      </c>
    </row>
    <row r="64" spans="1:25" x14ac:dyDescent="0.25">
      <c r="A64" s="23" t="s">
        <v>71</v>
      </c>
      <c r="B64" s="24" t="s">
        <v>26</v>
      </c>
      <c r="C64" s="23">
        <f>SUM(C55:C63)</f>
        <v>1932344</v>
      </c>
      <c r="D64" s="23">
        <f t="shared" ref="D64:F64" si="34">SUM(D55:D63)</f>
        <v>4612015</v>
      </c>
      <c r="E64" s="23">
        <f t="shared" si="34"/>
        <v>770576</v>
      </c>
      <c r="F64" s="23">
        <f t="shared" si="34"/>
        <v>470875</v>
      </c>
      <c r="G64" s="67">
        <f t="shared" si="27"/>
        <v>10.209745631790009</v>
      </c>
      <c r="H64" s="23">
        <f t="shared" ref="H64:I64" si="35">SUM(H55:H63)</f>
        <v>631716</v>
      </c>
      <c r="I64" s="23">
        <f t="shared" si="35"/>
        <v>625517</v>
      </c>
      <c r="J64" s="67">
        <f t="shared" si="28"/>
        <v>13.562770285872878</v>
      </c>
      <c r="K64" s="23">
        <f t="shared" ref="K64:L64" si="36">SUM(K55:K63)</f>
        <v>76704</v>
      </c>
      <c r="L64" s="23">
        <f t="shared" si="36"/>
        <v>179655</v>
      </c>
      <c r="M64" s="67">
        <f t="shared" si="29"/>
        <v>3.8953689439431569</v>
      </c>
      <c r="N64" s="23">
        <f t="shared" ref="N64:O64" si="37">SUM(N55:N63)</f>
        <v>137781</v>
      </c>
      <c r="O64" s="23">
        <f t="shared" si="37"/>
        <v>107253</v>
      </c>
      <c r="P64" s="67">
        <f t="shared" si="30"/>
        <v>2.3255128181499845</v>
      </c>
      <c r="Q64" s="23">
        <f t="shared" ref="Q64:R64" si="38">SUM(Q55:Q63)</f>
        <v>59971</v>
      </c>
      <c r="R64" s="23">
        <f t="shared" si="38"/>
        <v>63295</v>
      </c>
      <c r="S64" s="67">
        <f t="shared" si="31"/>
        <v>1.3723936283815208</v>
      </c>
      <c r="T64" s="23">
        <f t="shared" ref="T64:U64" si="39">SUM(T55:T63)</f>
        <v>0</v>
      </c>
      <c r="U64" s="23">
        <f t="shared" si="39"/>
        <v>0</v>
      </c>
      <c r="V64" s="67">
        <f t="shared" si="32"/>
        <v>0</v>
      </c>
      <c r="W64" s="23">
        <f t="shared" ref="W64:X64" si="40">SUM(W55:W63)</f>
        <v>393530</v>
      </c>
      <c r="X64" s="23">
        <f t="shared" si="40"/>
        <v>297477</v>
      </c>
      <c r="Y64" s="67">
        <f t="shared" si="33"/>
        <v>6.4500440696745347</v>
      </c>
    </row>
    <row r="65" spans="1:25" x14ac:dyDescent="0.25">
      <c r="A65" s="68" t="s">
        <v>72</v>
      </c>
      <c r="B65" s="68"/>
      <c r="C65" s="23">
        <f>+C64+C53+C49+C46</f>
        <v>19898447</v>
      </c>
      <c r="D65" s="23">
        <f>+D64+D53+D49+D46</f>
        <v>87384803</v>
      </c>
      <c r="E65" s="23">
        <f>E46+E49+E53+E64</f>
        <v>4821439</v>
      </c>
      <c r="F65" s="66">
        <f>F46+F49+F53+F64</f>
        <v>12313473</v>
      </c>
      <c r="G65" s="67">
        <f t="shared" si="27"/>
        <v>14.091092017452965</v>
      </c>
      <c r="H65" s="23">
        <f>H46+H49+H53+H64</f>
        <v>8907882</v>
      </c>
      <c r="I65" s="66">
        <f>I46+I49+I53+I64</f>
        <v>14310918</v>
      </c>
      <c r="J65" s="67">
        <f t="shared" si="28"/>
        <v>16.376895648548867</v>
      </c>
      <c r="K65" s="23">
        <f>K46+K49+K53+K64</f>
        <v>751580</v>
      </c>
      <c r="L65" s="66">
        <f>L46+L49+L53+L64</f>
        <v>3384621</v>
      </c>
      <c r="M65" s="67">
        <f t="shared" si="29"/>
        <v>3.8732375468077671</v>
      </c>
      <c r="N65" s="23">
        <f>N46+N49+N53+N64</f>
        <v>927376</v>
      </c>
      <c r="O65" s="66">
        <f>O46+O49+O53+O64</f>
        <v>1328815</v>
      </c>
      <c r="P65" s="67">
        <f t="shared" si="30"/>
        <v>1.5206477034685311</v>
      </c>
      <c r="Q65" s="23">
        <f>Q46+Q49+Q53+Q64</f>
        <v>781294</v>
      </c>
      <c r="R65" s="66">
        <f>R46+R49+R53+R64</f>
        <v>1353491</v>
      </c>
      <c r="S65" s="67">
        <f t="shared" si="31"/>
        <v>1.54888602312235</v>
      </c>
      <c r="T65" s="23">
        <f>T46+T49+T53+T64</f>
        <v>1329</v>
      </c>
      <c r="U65" s="66">
        <f>U46+U49+U53+U64</f>
        <v>2030</v>
      </c>
      <c r="V65" s="67">
        <f t="shared" si="32"/>
        <v>2.3230583926589616E-3</v>
      </c>
      <c r="W65" s="23">
        <f>W46+W49+W53+W64</f>
        <v>6605795</v>
      </c>
      <c r="X65" s="66">
        <f>X46+X49+X53+X64</f>
        <v>9771708</v>
      </c>
      <c r="Y65" s="67">
        <f t="shared" si="33"/>
        <v>11.182388315277199</v>
      </c>
    </row>
  </sheetData>
  <mergeCells count="27">
    <mergeCell ref="A22:Y22"/>
    <mergeCell ref="A47:Y47"/>
    <mergeCell ref="A50:Y50"/>
    <mergeCell ref="A54:Y54"/>
    <mergeCell ref="A65:B65"/>
    <mergeCell ref="A8:Y8"/>
    <mergeCell ref="J6:J7"/>
    <mergeCell ref="K6:L6"/>
    <mergeCell ref="M6:M7"/>
    <mergeCell ref="N6:O6"/>
    <mergeCell ref="P6:P7"/>
    <mergeCell ref="Q6:R6"/>
    <mergeCell ref="S6:S7"/>
    <mergeCell ref="T6:U6"/>
    <mergeCell ref="V6:V7"/>
    <mergeCell ref="W6:X6"/>
    <mergeCell ref="Y6:Y7"/>
    <mergeCell ref="A1:Y1"/>
    <mergeCell ref="A2:Y2"/>
    <mergeCell ref="A3:Y3"/>
    <mergeCell ref="A4:Y4"/>
    <mergeCell ref="A6:A7"/>
    <mergeCell ref="B6:B7"/>
    <mergeCell ref="C6:D6"/>
    <mergeCell ref="E6:F6"/>
    <mergeCell ref="G6:G7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F601-1826-45EB-90EB-638361F90E3B}">
  <dimension ref="A1:P67"/>
  <sheetViews>
    <sheetView topLeftCell="A38" workbookViewId="0">
      <selection activeCell="S59" sqref="S59"/>
    </sheetView>
  </sheetViews>
  <sheetFormatPr defaultRowHeight="15" x14ac:dyDescent="0.25"/>
  <cols>
    <col min="1" max="1" width="6.85546875" bestFit="1" customWidth="1"/>
    <col min="2" max="2" width="37.28515625" bestFit="1" customWidth="1"/>
    <col min="3" max="3" width="9" bestFit="1" customWidth="1"/>
    <col min="4" max="4" width="10.140625" bestFit="1" customWidth="1"/>
    <col min="5" max="5" width="9" bestFit="1" customWidth="1"/>
    <col min="6" max="6" width="9" style="8" bestFit="1" customWidth="1"/>
    <col min="7" max="8" width="7.85546875" bestFit="1" customWidth="1"/>
    <col min="9" max="9" width="9" bestFit="1" customWidth="1"/>
    <col min="10" max="10" width="10.140625" style="8" bestFit="1" customWidth="1"/>
    <col min="11" max="11" width="6.7109375" bestFit="1" customWidth="1"/>
    <col min="12" max="12" width="11.28515625" style="8" bestFit="1" customWidth="1"/>
    <col min="13" max="13" width="6.7109375" bestFit="1" customWidth="1"/>
    <col min="14" max="14" width="9" style="8" bestFit="1" customWidth="1"/>
    <col min="15" max="15" width="13.28515625" bestFit="1" customWidth="1"/>
    <col min="16" max="16" width="13.7109375" style="8" bestFit="1" customWidth="1"/>
  </cols>
  <sheetData>
    <row r="1" spans="1:16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14" t="s">
        <v>151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25">
      <c r="A5" s="9"/>
      <c r="B5" s="56"/>
      <c r="C5" s="9"/>
      <c r="D5" s="57"/>
      <c r="E5" s="9"/>
      <c r="F5" s="57"/>
      <c r="G5" s="74"/>
      <c r="H5" s="74"/>
      <c r="I5" s="9"/>
      <c r="J5" s="57"/>
      <c r="K5" s="9"/>
      <c r="L5" s="74" t="s">
        <v>74</v>
      </c>
      <c r="M5" s="74"/>
      <c r="N5" s="6"/>
      <c r="O5" s="58" t="s">
        <v>161</v>
      </c>
      <c r="P5" s="57"/>
    </row>
    <row r="6" spans="1:16" ht="15" customHeight="1" x14ac:dyDescent="0.25">
      <c r="A6" s="61" t="s">
        <v>4</v>
      </c>
      <c r="B6" s="75" t="s">
        <v>5</v>
      </c>
      <c r="C6" s="76" t="s">
        <v>152</v>
      </c>
      <c r="D6" s="77"/>
      <c r="E6" s="77"/>
      <c r="F6" s="77"/>
      <c r="G6" s="77"/>
      <c r="H6" s="78"/>
      <c r="I6" s="61" t="s">
        <v>153</v>
      </c>
      <c r="J6" s="61"/>
      <c r="K6" s="61" t="s">
        <v>154</v>
      </c>
      <c r="L6" s="61"/>
      <c r="M6" s="61" t="s">
        <v>155</v>
      </c>
      <c r="N6" s="61"/>
      <c r="O6" s="61" t="s">
        <v>156</v>
      </c>
      <c r="P6" s="61"/>
    </row>
    <row r="7" spans="1:16" ht="38.25" customHeight="1" x14ac:dyDescent="0.25">
      <c r="A7" s="61"/>
      <c r="B7" s="75"/>
      <c r="C7" s="61" t="s">
        <v>157</v>
      </c>
      <c r="D7" s="61"/>
      <c r="E7" s="61" t="s">
        <v>158</v>
      </c>
      <c r="F7" s="61"/>
      <c r="G7" s="79" t="s">
        <v>159</v>
      </c>
      <c r="H7" s="79"/>
      <c r="I7" s="61"/>
      <c r="J7" s="61"/>
      <c r="K7" s="61"/>
      <c r="L7" s="61"/>
      <c r="M7" s="61"/>
      <c r="N7" s="61"/>
      <c r="O7" s="61"/>
      <c r="P7" s="61"/>
    </row>
    <row r="8" spans="1:16" x14ac:dyDescent="0.25">
      <c r="A8" s="61"/>
      <c r="B8" s="75"/>
      <c r="C8" s="16" t="s">
        <v>138</v>
      </c>
      <c r="D8" s="72" t="s">
        <v>139</v>
      </c>
      <c r="E8" s="16" t="s">
        <v>138</v>
      </c>
      <c r="F8" s="72" t="s">
        <v>139</v>
      </c>
      <c r="G8" s="16" t="s">
        <v>138</v>
      </c>
      <c r="H8" s="72" t="s">
        <v>139</v>
      </c>
      <c r="I8" s="16" t="s">
        <v>138</v>
      </c>
      <c r="J8" s="72" t="s">
        <v>139</v>
      </c>
      <c r="K8" s="16" t="s">
        <v>138</v>
      </c>
      <c r="L8" s="72" t="s">
        <v>139</v>
      </c>
      <c r="M8" s="16" t="s">
        <v>138</v>
      </c>
      <c r="N8" s="72" t="s">
        <v>139</v>
      </c>
      <c r="O8" s="16" t="s">
        <v>138</v>
      </c>
      <c r="P8" s="72" t="s">
        <v>139</v>
      </c>
    </row>
    <row r="9" spans="1:16" x14ac:dyDescent="0.25">
      <c r="A9" s="19" t="s">
        <v>12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 x14ac:dyDescent="0.25">
      <c r="A10" s="20">
        <v>1</v>
      </c>
      <c r="B10" s="21" t="s">
        <v>13</v>
      </c>
      <c r="C10" s="64">
        <v>411984</v>
      </c>
      <c r="D10" s="64">
        <v>1363745</v>
      </c>
      <c r="E10" s="64">
        <v>246309</v>
      </c>
      <c r="F10" s="64">
        <v>481656</v>
      </c>
      <c r="G10" s="64">
        <v>174326</v>
      </c>
      <c r="H10" s="64">
        <v>249717</v>
      </c>
      <c r="I10" s="64">
        <f t="shared" ref="I10:J22" si="0">C10+E10+G10</f>
        <v>832619</v>
      </c>
      <c r="J10" s="64">
        <f t="shared" si="0"/>
        <v>2095118</v>
      </c>
      <c r="K10" s="64">
        <v>2084</v>
      </c>
      <c r="L10" s="64">
        <v>13915</v>
      </c>
      <c r="M10" s="64">
        <v>6816</v>
      </c>
      <c r="N10" s="64">
        <v>146911</v>
      </c>
      <c r="O10" s="64">
        <f t="shared" ref="O10:P21" si="1">I10+K10+M10</f>
        <v>841519</v>
      </c>
      <c r="P10" s="64">
        <f t="shared" si="1"/>
        <v>2255944</v>
      </c>
    </row>
    <row r="11" spans="1:16" x14ac:dyDescent="0.25">
      <c r="A11" s="20">
        <v>2</v>
      </c>
      <c r="B11" s="21" t="s">
        <v>14</v>
      </c>
      <c r="C11" s="64">
        <v>8956</v>
      </c>
      <c r="D11" s="64">
        <v>82991</v>
      </c>
      <c r="E11" s="64">
        <v>72115</v>
      </c>
      <c r="F11" s="64">
        <v>198687</v>
      </c>
      <c r="G11" s="64">
        <v>35275</v>
      </c>
      <c r="H11" s="64">
        <v>42723</v>
      </c>
      <c r="I11" s="64">
        <f t="shared" si="0"/>
        <v>116346</v>
      </c>
      <c r="J11" s="64">
        <f t="shared" si="0"/>
        <v>324401</v>
      </c>
      <c r="K11" s="64">
        <v>14</v>
      </c>
      <c r="L11" s="64">
        <v>652</v>
      </c>
      <c r="M11" s="64">
        <v>5978</v>
      </c>
      <c r="N11" s="64">
        <v>28328</v>
      </c>
      <c r="O11" s="64">
        <f t="shared" si="1"/>
        <v>122338</v>
      </c>
      <c r="P11" s="64">
        <f t="shared" si="1"/>
        <v>353381</v>
      </c>
    </row>
    <row r="12" spans="1:16" x14ac:dyDescent="0.25">
      <c r="A12" s="20">
        <v>3</v>
      </c>
      <c r="B12" s="21" t="s">
        <v>15</v>
      </c>
      <c r="C12" s="64">
        <v>2511</v>
      </c>
      <c r="D12" s="64">
        <v>7142</v>
      </c>
      <c r="E12" s="64">
        <v>2842</v>
      </c>
      <c r="F12" s="64">
        <v>15656</v>
      </c>
      <c r="G12" s="64">
        <v>46</v>
      </c>
      <c r="H12" s="64">
        <v>83</v>
      </c>
      <c r="I12" s="64">
        <f t="shared" si="0"/>
        <v>5399</v>
      </c>
      <c r="J12" s="64">
        <f t="shared" si="0"/>
        <v>22881</v>
      </c>
      <c r="K12" s="64">
        <v>30</v>
      </c>
      <c r="L12" s="64">
        <v>238</v>
      </c>
      <c r="M12" s="64">
        <v>2116</v>
      </c>
      <c r="N12" s="64">
        <v>13982</v>
      </c>
      <c r="O12" s="64">
        <f t="shared" si="1"/>
        <v>7545</v>
      </c>
      <c r="P12" s="64">
        <f t="shared" si="1"/>
        <v>37101</v>
      </c>
    </row>
    <row r="13" spans="1:16" x14ac:dyDescent="0.25">
      <c r="A13" s="20">
        <v>4</v>
      </c>
      <c r="B13" s="21" t="s">
        <v>16</v>
      </c>
      <c r="C13" s="64">
        <v>78397</v>
      </c>
      <c r="D13" s="64">
        <v>265878</v>
      </c>
      <c r="E13" s="64">
        <v>6292</v>
      </c>
      <c r="F13" s="64">
        <v>25915</v>
      </c>
      <c r="G13" s="64">
        <v>8521</v>
      </c>
      <c r="H13" s="64">
        <v>13131</v>
      </c>
      <c r="I13" s="64">
        <f t="shared" si="0"/>
        <v>93210</v>
      </c>
      <c r="J13" s="64">
        <f t="shared" si="0"/>
        <v>304924</v>
      </c>
      <c r="K13" s="64">
        <v>91</v>
      </c>
      <c r="L13" s="64">
        <v>14699</v>
      </c>
      <c r="M13" s="64">
        <v>1261</v>
      </c>
      <c r="N13" s="64">
        <v>46412</v>
      </c>
      <c r="O13" s="64">
        <f t="shared" si="1"/>
        <v>94562</v>
      </c>
      <c r="P13" s="64">
        <f t="shared" si="1"/>
        <v>366035</v>
      </c>
    </row>
    <row r="14" spans="1:16" x14ac:dyDescent="0.25">
      <c r="A14" s="20">
        <v>5</v>
      </c>
      <c r="B14" s="21" t="s">
        <v>17</v>
      </c>
      <c r="C14" s="64">
        <v>83034</v>
      </c>
      <c r="D14" s="64">
        <v>222033</v>
      </c>
      <c r="E14" s="64">
        <v>7640</v>
      </c>
      <c r="F14" s="64">
        <v>20507</v>
      </c>
      <c r="G14" s="64">
        <v>2178</v>
      </c>
      <c r="H14" s="64">
        <v>5628</v>
      </c>
      <c r="I14" s="64">
        <f t="shared" si="0"/>
        <v>92852</v>
      </c>
      <c r="J14" s="64">
        <f t="shared" si="0"/>
        <v>248168</v>
      </c>
      <c r="K14" s="64">
        <v>136</v>
      </c>
      <c r="L14" s="64">
        <v>6974</v>
      </c>
      <c r="M14" s="64">
        <v>275</v>
      </c>
      <c r="N14" s="64">
        <v>11430</v>
      </c>
      <c r="O14" s="64">
        <f t="shared" si="1"/>
        <v>93263</v>
      </c>
      <c r="P14" s="64">
        <f t="shared" si="1"/>
        <v>266572</v>
      </c>
    </row>
    <row r="15" spans="1:16" x14ac:dyDescent="0.25">
      <c r="A15" s="20">
        <v>6</v>
      </c>
      <c r="B15" s="21" t="s">
        <v>18</v>
      </c>
      <c r="C15" s="64">
        <v>26268</v>
      </c>
      <c r="D15" s="64">
        <v>72599</v>
      </c>
      <c r="E15" s="64">
        <v>1112</v>
      </c>
      <c r="F15" s="64">
        <v>4846</v>
      </c>
      <c r="G15" s="64">
        <v>639</v>
      </c>
      <c r="H15" s="64">
        <v>800</v>
      </c>
      <c r="I15" s="64">
        <f t="shared" si="0"/>
        <v>28019</v>
      </c>
      <c r="J15" s="64">
        <f t="shared" si="0"/>
        <v>78245</v>
      </c>
      <c r="K15" s="64">
        <v>80</v>
      </c>
      <c r="L15" s="64">
        <v>1936</v>
      </c>
      <c r="M15" s="64">
        <v>198</v>
      </c>
      <c r="N15" s="64">
        <v>35666</v>
      </c>
      <c r="O15" s="64">
        <f t="shared" si="1"/>
        <v>28297</v>
      </c>
      <c r="P15" s="64">
        <f t="shared" si="1"/>
        <v>115847</v>
      </c>
    </row>
    <row r="16" spans="1:16" x14ac:dyDescent="0.25">
      <c r="A16" s="20">
        <v>7</v>
      </c>
      <c r="B16" s="21" t="s">
        <v>19</v>
      </c>
      <c r="C16" s="64">
        <v>6652</v>
      </c>
      <c r="D16" s="64">
        <v>18404</v>
      </c>
      <c r="E16" s="64">
        <v>3608</v>
      </c>
      <c r="F16" s="64">
        <v>12698</v>
      </c>
      <c r="G16" s="64">
        <v>803</v>
      </c>
      <c r="H16" s="64">
        <v>1355</v>
      </c>
      <c r="I16" s="64">
        <f t="shared" si="0"/>
        <v>11063</v>
      </c>
      <c r="J16" s="64">
        <f t="shared" si="0"/>
        <v>32457</v>
      </c>
      <c r="K16" s="64">
        <v>23</v>
      </c>
      <c r="L16" s="64">
        <v>110</v>
      </c>
      <c r="M16" s="64">
        <v>81</v>
      </c>
      <c r="N16" s="64">
        <v>77616</v>
      </c>
      <c r="O16" s="64">
        <f t="shared" si="1"/>
        <v>11167</v>
      </c>
      <c r="P16" s="64">
        <f t="shared" si="1"/>
        <v>110183</v>
      </c>
    </row>
    <row r="17" spans="1:16" x14ac:dyDescent="0.25">
      <c r="A17" s="20">
        <v>8</v>
      </c>
      <c r="B17" s="21" t="s">
        <v>20</v>
      </c>
      <c r="C17" s="64">
        <v>549242</v>
      </c>
      <c r="D17" s="64">
        <v>1559674</v>
      </c>
      <c r="E17" s="64">
        <v>87080</v>
      </c>
      <c r="F17" s="64">
        <v>185911</v>
      </c>
      <c r="G17" s="64">
        <v>3957</v>
      </c>
      <c r="H17" s="64">
        <v>4990</v>
      </c>
      <c r="I17" s="64">
        <f t="shared" si="0"/>
        <v>640279</v>
      </c>
      <c r="J17" s="64">
        <f t="shared" si="0"/>
        <v>1750575</v>
      </c>
      <c r="K17" s="64">
        <v>2002</v>
      </c>
      <c r="L17" s="64">
        <v>59979</v>
      </c>
      <c r="M17" s="64">
        <v>5169</v>
      </c>
      <c r="N17" s="64">
        <v>214257</v>
      </c>
      <c r="O17" s="64">
        <f t="shared" si="1"/>
        <v>647450</v>
      </c>
      <c r="P17" s="64">
        <f t="shared" si="1"/>
        <v>2024811</v>
      </c>
    </row>
    <row r="18" spans="1:16" x14ac:dyDescent="0.25">
      <c r="A18" s="20">
        <v>9</v>
      </c>
      <c r="B18" s="21" t="s">
        <v>21</v>
      </c>
      <c r="C18" s="64">
        <v>15989</v>
      </c>
      <c r="D18" s="64">
        <v>54842</v>
      </c>
      <c r="E18" s="64">
        <v>1773</v>
      </c>
      <c r="F18" s="64">
        <v>10031</v>
      </c>
      <c r="G18" s="64">
        <v>1462</v>
      </c>
      <c r="H18" s="64">
        <v>3222</v>
      </c>
      <c r="I18" s="64">
        <f t="shared" si="0"/>
        <v>19224</v>
      </c>
      <c r="J18" s="64">
        <f t="shared" si="0"/>
        <v>68095</v>
      </c>
      <c r="K18" s="64">
        <v>25</v>
      </c>
      <c r="L18" s="64">
        <v>1066</v>
      </c>
      <c r="M18" s="64">
        <v>333</v>
      </c>
      <c r="N18" s="64">
        <v>14578</v>
      </c>
      <c r="O18" s="64">
        <f t="shared" si="1"/>
        <v>19582</v>
      </c>
      <c r="P18" s="64">
        <f t="shared" si="1"/>
        <v>83739</v>
      </c>
    </row>
    <row r="19" spans="1:16" x14ac:dyDescent="0.25">
      <c r="A19" s="20">
        <v>10</v>
      </c>
      <c r="B19" s="21" t="s">
        <v>22</v>
      </c>
      <c r="C19" s="64">
        <v>88713</v>
      </c>
      <c r="D19" s="64">
        <v>277394</v>
      </c>
      <c r="E19" s="64">
        <v>20462</v>
      </c>
      <c r="F19" s="64">
        <v>51094</v>
      </c>
      <c r="G19" s="64">
        <v>12118</v>
      </c>
      <c r="H19" s="64">
        <v>21876</v>
      </c>
      <c r="I19" s="64">
        <f t="shared" si="0"/>
        <v>121293</v>
      </c>
      <c r="J19" s="64">
        <f t="shared" si="0"/>
        <v>350364</v>
      </c>
      <c r="K19" s="64">
        <v>575</v>
      </c>
      <c r="L19" s="64">
        <v>1822</v>
      </c>
      <c r="M19" s="64">
        <v>2603</v>
      </c>
      <c r="N19" s="64">
        <v>69385</v>
      </c>
      <c r="O19" s="64">
        <f t="shared" si="1"/>
        <v>124471</v>
      </c>
      <c r="P19" s="64">
        <f t="shared" si="1"/>
        <v>421571</v>
      </c>
    </row>
    <row r="20" spans="1:16" x14ac:dyDescent="0.25">
      <c r="A20" s="20">
        <v>11</v>
      </c>
      <c r="B20" s="21" t="s">
        <v>23</v>
      </c>
      <c r="C20" s="64">
        <v>98845</v>
      </c>
      <c r="D20" s="64">
        <v>224567</v>
      </c>
      <c r="E20" s="64">
        <v>20898</v>
      </c>
      <c r="F20" s="64">
        <v>117423</v>
      </c>
      <c r="G20" s="64">
        <v>8860</v>
      </c>
      <c r="H20" s="64">
        <v>18085</v>
      </c>
      <c r="I20" s="64">
        <f t="shared" si="0"/>
        <v>128603</v>
      </c>
      <c r="J20" s="64">
        <f t="shared" si="0"/>
        <v>360075</v>
      </c>
      <c r="K20" s="64">
        <v>563</v>
      </c>
      <c r="L20" s="64">
        <v>2118</v>
      </c>
      <c r="M20" s="64">
        <v>963</v>
      </c>
      <c r="N20" s="64">
        <v>10668</v>
      </c>
      <c r="O20" s="64">
        <f t="shared" si="1"/>
        <v>130129</v>
      </c>
      <c r="P20" s="64">
        <f t="shared" si="1"/>
        <v>372861</v>
      </c>
    </row>
    <row r="21" spans="1:16" x14ac:dyDescent="0.25">
      <c r="A21" s="20">
        <v>12</v>
      </c>
      <c r="B21" s="21" t="s">
        <v>24</v>
      </c>
      <c r="C21" s="64">
        <v>659850</v>
      </c>
      <c r="D21" s="64">
        <v>1858493</v>
      </c>
      <c r="E21" s="64">
        <v>66485</v>
      </c>
      <c r="F21" s="64">
        <v>315227</v>
      </c>
      <c r="G21" s="64">
        <v>63054</v>
      </c>
      <c r="H21" s="64">
        <v>68075</v>
      </c>
      <c r="I21" s="64">
        <f t="shared" si="0"/>
        <v>789389</v>
      </c>
      <c r="J21" s="64">
        <f t="shared" si="0"/>
        <v>2241795</v>
      </c>
      <c r="K21" s="64">
        <v>632</v>
      </c>
      <c r="L21" s="64">
        <v>192830</v>
      </c>
      <c r="M21" s="64">
        <v>13634</v>
      </c>
      <c r="N21" s="64">
        <v>224968</v>
      </c>
      <c r="O21" s="64">
        <f t="shared" si="1"/>
        <v>803655</v>
      </c>
      <c r="P21" s="64">
        <f t="shared" si="1"/>
        <v>2659593</v>
      </c>
    </row>
    <row r="22" spans="1:16" x14ac:dyDescent="0.25">
      <c r="A22" s="23" t="s">
        <v>25</v>
      </c>
      <c r="B22" s="24" t="s">
        <v>26</v>
      </c>
      <c r="C22" s="23">
        <f t="shared" ref="C22:H22" si="2">SUM(C10:C21)</f>
        <v>2030441</v>
      </c>
      <c r="D22" s="66">
        <f t="shared" si="2"/>
        <v>6007762</v>
      </c>
      <c r="E22" s="23">
        <f t="shared" si="2"/>
        <v>536616</v>
      </c>
      <c r="F22" s="66">
        <f t="shared" si="2"/>
        <v>1439651</v>
      </c>
      <c r="G22" s="23">
        <f t="shared" si="2"/>
        <v>311239</v>
      </c>
      <c r="H22" s="66">
        <f t="shared" si="2"/>
        <v>429685</v>
      </c>
      <c r="I22" s="66">
        <f t="shared" si="0"/>
        <v>2878296</v>
      </c>
      <c r="J22" s="66">
        <f t="shared" si="0"/>
        <v>7877098</v>
      </c>
      <c r="K22" s="23">
        <f t="shared" ref="K22:P22" si="3">SUM(K10:K21)</f>
        <v>6255</v>
      </c>
      <c r="L22" s="66">
        <f t="shared" si="3"/>
        <v>296339</v>
      </c>
      <c r="M22" s="23">
        <f t="shared" si="3"/>
        <v>39427</v>
      </c>
      <c r="N22" s="66">
        <f t="shared" si="3"/>
        <v>894201</v>
      </c>
      <c r="O22" s="66">
        <f t="shared" si="3"/>
        <v>2923978</v>
      </c>
      <c r="P22" s="66">
        <f t="shared" si="3"/>
        <v>9067638</v>
      </c>
    </row>
    <row r="23" spans="1:16" x14ac:dyDescent="0.25">
      <c r="A23" s="52" t="s">
        <v>149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53"/>
    </row>
    <row r="24" spans="1:16" x14ac:dyDescent="0.25">
      <c r="A24" s="20">
        <v>13</v>
      </c>
      <c r="B24" s="21" t="s">
        <v>28</v>
      </c>
      <c r="C24" s="64">
        <v>30406</v>
      </c>
      <c r="D24" s="64">
        <v>152744</v>
      </c>
      <c r="E24" s="64">
        <v>153584</v>
      </c>
      <c r="F24" s="64">
        <v>133453</v>
      </c>
      <c r="G24" s="64">
        <v>670</v>
      </c>
      <c r="H24" s="64">
        <v>2736</v>
      </c>
      <c r="I24" s="64">
        <f t="shared" ref="I24:J45" si="4">C24+E24+G24</f>
        <v>184660</v>
      </c>
      <c r="J24" s="64">
        <f t="shared" si="4"/>
        <v>288933</v>
      </c>
      <c r="K24" s="64">
        <v>35</v>
      </c>
      <c r="L24" s="64">
        <v>3194</v>
      </c>
      <c r="M24" s="64">
        <v>2519</v>
      </c>
      <c r="N24" s="64">
        <v>372989</v>
      </c>
      <c r="O24" s="64">
        <f t="shared" ref="O24:P45" si="5">I24+K24+M24</f>
        <v>187214</v>
      </c>
      <c r="P24" s="64">
        <f t="shared" si="5"/>
        <v>665116</v>
      </c>
    </row>
    <row r="25" spans="1:16" x14ac:dyDescent="0.25">
      <c r="A25" s="20">
        <v>14</v>
      </c>
      <c r="B25" s="21" t="s">
        <v>29</v>
      </c>
      <c r="C25" s="64">
        <v>175</v>
      </c>
      <c r="D25" s="64">
        <v>2496</v>
      </c>
      <c r="E25" s="64">
        <v>41524</v>
      </c>
      <c r="F25" s="64">
        <v>27405</v>
      </c>
      <c r="G25" s="64">
        <v>0</v>
      </c>
      <c r="H25" s="64">
        <v>0</v>
      </c>
      <c r="I25" s="64">
        <f t="shared" si="4"/>
        <v>41699</v>
      </c>
      <c r="J25" s="64">
        <f t="shared" si="4"/>
        <v>29901</v>
      </c>
      <c r="K25" s="64">
        <v>0</v>
      </c>
      <c r="L25" s="64">
        <v>0</v>
      </c>
      <c r="M25" s="64">
        <v>6416</v>
      </c>
      <c r="N25" s="64">
        <v>39798</v>
      </c>
      <c r="O25" s="64">
        <f t="shared" si="5"/>
        <v>48115</v>
      </c>
      <c r="P25" s="64">
        <f t="shared" si="5"/>
        <v>69699</v>
      </c>
    </row>
    <row r="26" spans="1:16" x14ac:dyDescent="0.25">
      <c r="A26" s="20">
        <v>15</v>
      </c>
      <c r="B26" s="21" t="s">
        <v>30</v>
      </c>
      <c r="C26" s="64">
        <v>0</v>
      </c>
      <c r="D26" s="64">
        <v>0</v>
      </c>
      <c r="E26" s="64">
        <v>8002</v>
      </c>
      <c r="F26" s="64">
        <v>8981</v>
      </c>
      <c r="G26" s="64">
        <v>0</v>
      </c>
      <c r="H26" s="64">
        <v>0</v>
      </c>
      <c r="I26" s="64">
        <f t="shared" si="4"/>
        <v>8002</v>
      </c>
      <c r="J26" s="64">
        <f t="shared" si="4"/>
        <v>8981</v>
      </c>
      <c r="K26" s="64">
        <v>0</v>
      </c>
      <c r="L26" s="64">
        <v>0</v>
      </c>
      <c r="M26" s="64">
        <v>0</v>
      </c>
      <c r="N26" s="64">
        <v>0</v>
      </c>
      <c r="O26" s="64">
        <f t="shared" si="5"/>
        <v>8002</v>
      </c>
      <c r="P26" s="64">
        <f t="shared" si="5"/>
        <v>8981</v>
      </c>
    </row>
    <row r="27" spans="1:16" x14ac:dyDescent="0.25">
      <c r="A27" s="20">
        <v>16</v>
      </c>
      <c r="B27" s="21" t="s">
        <v>31</v>
      </c>
      <c r="C27" s="64">
        <v>0</v>
      </c>
      <c r="D27" s="64">
        <v>0</v>
      </c>
      <c r="E27" s="64">
        <v>3</v>
      </c>
      <c r="F27" s="64">
        <v>112</v>
      </c>
      <c r="G27" s="64">
        <v>0</v>
      </c>
      <c r="H27" s="64">
        <v>0</v>
      </c>
      <c r="I27" s="64">
        <f t="shared" si="4"/>
        <v>3</v>
      </c>
      <c r="J27" s="64">
        <f t="shared" si="4"/>
        <v>112</v>
      </c>
      <c r="K27" s="64">
        <v>4</v>
      </c>
      <c r="L27" s="64">
        <v>414</v>
      </c>
      <c r="M27" s="64">
        <v>24</v>
      </c>
      <c r="N27" s="64">
        <v>1523</v>
      </c>
      <c r="O27" s="64">
        <f t="shared" si="5"/>
        <v>31</v>
      </c>
      <c r="P27" s="64">
        <f t="shared" si="5"/>
        <v>2049</v>
      </c>
    </row>
    <row r="28" spans="1:16" x14ac:dyDescent="0.25">
      <c r="A28" s="20">
        <v>17</v>
      </c>
      <c r="B28" s="21" t="s">
        <v>32</v>
      </c>
      <c r="C28" s="64">
        <v>31586</v>
      </c>
      <c r="D28" s="64">
        <v>67833</v>
      </c>
      <c r="E28" s="64">
        <v>11129</v>
      </c>
      <c r="F28" s="64">
        <v>26191</v>
      </c>
      <c r="G28" s="64">
        <v>0</v>
      </c>
      <c r="H28" s="64">
        <v>0</v>
      </c>
      <c r="I28" s="64">
        <f t="shared" si="4"/>
        <v>42715</v>
      </c>
      <c r="J28" s="64">
        <f t="shared" si="4"/>
        <v>94024</v>
      </c>
      <c r="K28" s="64">
        <v>0</v>
      </c>
      <c r="L28" s="64">
        <v>0</v>
      </c>
      <c r="M28" s="64">
        <v>26</v>
      </c>
      <c r="N28" s="64">
        <v>378</v>
      </c>
      <c r="O28" s="64">
        <f t="shared" si="5"/>
        <v>42741</v>
      </c>
      <c r="P28" s="64">
        <f t="shared" si="5"/>
        <v>94402</v>
      </c>
    </row>
    <row r="29" spans="1:16" x14ac:dyDescent="0.25">
      <c r="A29" s="20">
        <v>18</v>
      </c>
      <c r="B29" s="21" t="s">
        <v>33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f t="shared" si="4"/>
        <v>0</v>
      </c>
      <c r="J29" s="64">
        <f t="shared" si="4"/>
        <v>0</v>
      </c>
      <c r="K29" s="64">
        <v>0</v>
      </c>
      <c r="L29" s="64">
        <v>0</v>
      </c>
      <c r="M29" s="64">
        <v>2</v>
      </c>
      <c r="N29" s="64">
        <v>0</v>
      </c>
      <c r="O29" s="64">
        <f t="shared" si="5"/>
        <v>2</v>
      </c>
      <c r="P29" s="64">
        <f t="shared" si="5"/>
        <v>0</v>
      </c>
    </row>
    <row r="30" spans="1:16" x14ac:dyDescent="0.25">
      <c r="A30" s="20">
        <v>19</v>
      </c>
      <c r="B30" s="21" t="s">
        <v>34</v>
      </c>
      <c r="C30" s="64">
        <v>915</v>
      </c>
      <c r="D30" s="64">
        <v>5465</v>
      </c>
      <c r="E30" s="64">
        <v>197</v>
      </c>
      <c r="F30" s="64">
        <v>823</v>
      </c>
      <c r="G30" s="64">
        <v>0</v>
      </c>
      <c r="H30" s="64">
        <v>0</v>
      </c>
      <c r="I30" s="64">
        <f t="shared" si="4"/>
        <v>1112</v>
      </c>
      <c r="J30" s="64">
        <f t="shared" si="4"/>
        <v>6288</v>
      </c>
      <c r="K30" s="64">
        <v>1</v>
      </c>
      <c r="L30" s="64">
        <v>48</v>
      </c>
      <c r="M30" s="64">
        <v>3</v>
      </c>
      <c r="N30" s="64">
        <v>7</v>
      </c>
      <c r="O30" s="64">
        <f t="shared" si="5"/>
        <v>1116</v>
      </c>
      <c r="P30" s="64">
        <f t="shared" si="5"/>
        <v>6343</v>
      </c>
    </row>
    <row r="31" spans="1:16" x14ac:dyDescent="0.25">
      <c r="A31" s="20">
        <v>20</v>
      </c>
      <c r="B31" s="21" t="s">
        <v>35</v>
      </c>
      <c r="C31" s="64">
        <v>118232</v>
      </c>
      <c r="D31" s="64">
        <v>709112</v>
      </c>
      <c r="E31" s="64">
        <v>328324</v>
      </c>
      <c r="F31" s="64">
        <v>775967</v>
      </c>
      <c r="G31" s="64">
        <v>2501</v>
      </c>
      <c r="H31" s="64">
        <v>8354</v>
      </c>
      <c r="I31" s="64">
        <f t="shared" si="4"/>
        <v>449057</v>
      </c>
      <c r="J31" s="64">
        <f t="shared" si="4"/>
        <v>1493433</v>
      </c>
      <c r="K31" s="64">
        <v>81</v>
      </c>
      <c r="L31" s="64">
        <v>3276</v>
      </c>
      <c r="M31" s="64">
        <v>6346</v>
      </c>
      <c r="N31" s="64">
        <v>333488</v>
      </c>
      <c r="O31" s="64">
        <f t="shared" si="5"/>
        <v>455484</v>
      </c>
      <c r="P31" s="64">
        <f t="shared" si="5"/>
        <v>1830197</v>
      </c>
    </row>
    <row r="32" spans="1:16" x14ac:dyDescent="0.25">
      <c r="A32" s="20">
        <v>21</v>
      </c>
      <c r="B32" s="21" t="s">
        <v>36</v>
      </c>
      <c r="C32" s="64">
        <v>106069</v>
      </c>
      <c r="D32" s="64">
        <v>491180</v>
      </c>
      <c r="E32" s="64">
        <v>87248</v>
      </c>
      <c r="F32" s="64">
        <v>325722</v>
      </c>
      <c r="G32" s="64">
        <v>0</v>
      </c>
      <c r="H32" s="64">
        <v>0</v>
      </c>
      <c r="I32" s="64">
        <f t="shared" si="4"/>
        <v>193317</v>
      </c>
      <c r="J32" s="64">
        <f t="shared" si="4"/>
        <v>816902</v>
      </c>
      <c r="K32" s="64">
        <v>5</v>
      </c>
      <c r="L32" s="64">
        <v>100</v>
      </c>
      <c r="M32" s="64">
        <v>4669</v>
      </c>
      <c r="N32" s="64">
        <v>278308</v>
      </c>
      <c r="O32" s="64">
        <f t="shared" si="5"/>
        <v>197991</v>
      </c>
      <c r="P32" s="64">
        <f t="shared" si="5"/>
        <v>1095310</v>
      </c>
    </row>
    <row r="33" spans="1:16" x14ac:dyDescent="0.25">
      <c r="A33" s="20">
        <v>22</v>
      </c>
      <c r="B33" s="21" t="s">
        <v>37</v>
      </c>
      <c r="C33" s="64">
        <v>30250</v>
      </c>
      <c r="D33" s="64">
        <v>94356</v>
      </c>
      <c r="E33" s="64">
        <v>1422</v>
      </c>
      <c r="F33" s="64">
        <v>5762</v>
      </c>
      <c r="G33" s="64">
        <v>172</v>
      </c>
      <c r="H33" s="64">
        <v>681</v>
      </c>
      <c r="I33" s="64">
        <f t="shared" si="4"/>
        <v>31844</v>
      </c>
      <c r="J33" s="64">
        <f t="shared" si="4"/>
        <v>100799</v>
      </c>
      <c r="K33" s="64">
        <v>29</v>
      </c>
      <c r="L33" s="64">
        <v>1596</v>
      </c>
      <c r="M33" s="64">
        <v>632</v>
      </c>
      <c r="N33" s="64">
        <v>27695</v>
      </c>
      <c r="O33" s="64">
        <f t="shared" si="5"/>
        <v>32505</v>
      </c>
      <c r="P33" s="64">
        <f t="shared" si="5"/>
        <v>130090</v>
      </c>
    </row>
    <row r="34" spans="1:16" x14ac:dyDescent="0.25">
      <c r="A34" s="20">
        <v>23</v>
      </c>
      <c r="B34" s="21" t="s">
        <v>38</v>
      </c>
      <c r="C34" s="64">
        <v>4463</v>
      </c>
      <c r="D34" s="64">
        <v>64695</v>
      </c>
      <c r="E34" s="64">
        <v>110045</v>
      </c>
      <c r="F34" s="64">
        <v>105725</v>
      </c>
      <c r="G34" s="64">
        <v>0</v>
      </c>
      <c r="H34" s="64">
        <v>0</v>
      </c>
      <c r="I34" s="64">
        <f t="shared" si="4"/>
        <v>114508</v>
      </c>
      <c r="J34" s="64">
        <f t="shared" si="4"/>
        <v>170420</v>
      </c>
      <c r="K34" s="64">
        <v>0</v>
      </c>
      <c r="L34" s="64">
        <v>0</v>
      </c>
      <c r="M34" s="64">
        <v>22</v>
      </c>
      <c r="N34" s="64">
        <v>2285</v>
      </c>
      <c r="O34" s="64">
        <f t="shared" si="5"/>
        <v>114530</v>
      </c>
      <c r="P34" s="64">
        <f t="shared" si="5"/>
        <v>172705</v>
      </c>
    </row>
    <row r="35" spans="1:16" x14ac:dyDescent="0.25">
      <c r="A35" s="20">
        <v>24</v>
      </c>
      <c r="B35" s="21" t="s">
        <v>39</v>
      </c>
      <c r="C35" s="64">
        <v>4071</v>
      </c>
      <c r="D35" s="64">
        <v>23727</v>
      </c>
      <c r="E35" s="64">
        <v>292134</v>
      </c>
      <c r="F35" s="64">
        <v>178237</v>
      </c>
      <c r="G35" s="64">
        <v>0</v>
      </c>
      <c r="H35" s="64">
        <v>0</v>
      </c>
      <c r="I35" s="64">
        <f t="shared" si="4"/>
        <v>296205</v>
      </c>
      <c r="J35" s="64">
        <f t="shared" si="4"/>
        <v>201964</v>
      </c>
      <c r="K35" s="64">
        <v>5</v>
      </c>
      <c r="L35" s="64">
        <v>1702</v>
      </c>
      <c r="M35" s="64">
        <v>36</v>
      </c>
      <c r="N35" s="64">
        <v>29967</v>
      </c>
      <c r="O35" s="64">
        <f t="shared" si="5"/>
        <v>296246</v>
      </c>
      <c r="P35" s="64">
        <f t="shared" si="5"/>
        <v>233633</v>
      </c>
    </row>
    <row r="36" spans="1:16" x14ac:dyDescent="0.25">
      <c r="A36" s="20">
        <v>25</v>
      </c>
      <c r="B36" s="25" t="s">
        <v>40</v>
      </c>
      <c r="C36" s="64">
        <v>0</v>
      </c>
      <c r="D36" s="64">
        <v>0</v>
      </c>
      <c r="E36" s="64">
        <v>4</v>
      </c>
      <c r="F36" s="64">
        <v>63</v>
      </c>
      <c r="G36" s="64">
        <v>0</v>
      </c>
      <c r="H36" s="64">
        <v>0</v>
      </c>
      <c r="I36" s="64">
        <f t="shared" si="4"/>
        <v>4</v>
      </c>
      <c r="J36" s="64">
        <f t="shared" si="4"/>
        <v>63</v>
      </c>
      <c r="K36" s="64">
        <v>0</v>
      </c>
      <c r="L36" s="64">
        <v>0</v>
      </c>
      <c r="M36" s="64">
        <v>2</v>
      </c>
      <c r="N36" s="64">
        <v>11</v>
      </c>
      <c r="O36" s="64">
        <f t="shared" si="5"/>
        <v>6</v>
      </c>
      <c r="P36" s="64">
        <f t="shared" si="5"/>
        <v>74</v>
      </c>
    </row>
    <row r="37" spans="1:16" x14ac:dyDescent="0.25">
      <c r="A37" s="20">
        <v>26</v>
      </c>
      <c r="B37" s="25" t="s">
        <v>41</v>
      </c>
      <c r="C37" s="64">
        <v>7</v>
      </c>
      <c r="D37" s="64">
        <v>10</v>
      </c>
      <c r="E37" s="64">
        <v>1</v>
      </c>
      <c r="F37" s="64">
        <v>54</v>
      </c>
      <c r="G37" s="64">
        <v>0</v>
      </c>
      <c r="H37" s="64">
        <v>0</v>
      </c>
      <c r="I37" s="64">
        <f t="shared" si="4"/>
        <v>8</v>
      </c>
      <c r="J37" s="64">
        <f t="shared" si="4"/>
        <v>64</v>
      </c>
      <c r="K37" s="64">
        <v>21</v>
      </c>
      <c r="L37" s="64">
        <v>341</v>
      </c>
      <c r="M37" s="64">
        <v>19</v>
      </c>
      <c r="N37" s="64">
        <v>4140</v>
      </c>
      <c r="O37" s="64">
        <f t="shared" si="5"/>
        <v>48</v>
      </c>
      <c r="P37" s="64">
        <f t="shared" si="5"/>
        <v>4545</v>
      </c>
    </row>
    <row r="38" spans="1:16" x14ac:dyDescent="0.25">
      <c r="A38" s="20">
        <v>27</v>
      </c>
      <c r="B38" s="25" t="s">
        <v>42</v>
      </c>
      <c r="C38" s="64">
        <v>0</v>
      </c>
      <c r="D38" s="64">
        <v>0</v>
      </c>
      <c r="E38" s="64">
        <v>2</v>
      </c>
      <c r="F38" s="64">
        <v>2</v>
      </c>
      <c r="G38" s="64">
        <v>0</v>
      </c>
      <c r="H38" s="64">
        <v>0</v>
      </c>
      <c r="I38" s="64">
        <f t="shared" si="4"/>
        <v>2</v>
      </c>
      <c r="J38" s="64">
        <f t="shared" si="4"/>
        <v>2</v>
      </c>
      <c r="K38" s="64">
        <v>0</v>
      </c>
      <c r="L38" s="64">
        <v>0</v>
      </c>
      <c r="M38" s="64">
        <v>0</v>
      </c>
      <c r="N38" s="64">
        <v>0</v>
      </c>
      <c r="O38" s="64">
        <f t="shared" si="5"/>
        <v>2</v>
      </c>
      <c r="P38" s="64">
        <f t="shared" si="5"/>
        <v>2</v>
      </c>
    </row>
    <row r="39" spans="1:16" x14ac:dyDescent="0.25">
      <c r="A39" s="20">
        <v>28</v>
      </c>
      <c r="B39" s="25" t="s">
        <v>43</v>
      </c>
      <c r="C39" s="64">
        <v>673</v>
      </c>
      <c r="D39" s="64">
        <v>1767</v>
      </c>
      <c r="E39" s="64">
        <v>92691</v>
      </c>
      <c r="F39" s="64">
        <v>227426</v>
      </c>
      <c r="G39" s="64">
        <v>0</v>
      </c>
      <c r="H39" s="64">
        <v>0</v>
      </c>
      <c r="I39" s="64">
        <f t="shared" si="4"/>
        <v>93364</v>
      </c>
      <c r="J39" s="64">
        <f t="shared" si="4"/>
        <v>229193</v>
      </c>
      <c r="K39" s="64">
        <v>127</v>
      </c>
      <c r="L39" s="64">
        <v>4987</v>
      </c>
      <c r="M39" s="64">
        <v>2526</v>
      </c>
      <c r="N39" s="64">
        <v>253108</v>
      </c>
      <c r="O39" s="64">
        <f t="shared" si="5"/>
        <v>96017</v>
      </c>
      <c r="P39" s="64">
        <f t="shared" si="5"/>
        <v>487288</v>
      </c>
    </row>
    <row r="40" spans="1:16" x14ac:dyDescent="0.25">
      <c r="A40" s="20">
        <v>29</v>
      </c>
      <c r="B40" s="25" t="s">
        <v>44</v>
      </c>
      <c r="C40" s="64">
        <v>17828</v>
      </c>
      <c r="D40" s="64">
        <v>15333</v>
      </c>
      <c r="E40" s="64">
        <v>0</v>
      </c>
      <c r="F40" s="64">
        <v>0</v>
      </c>
      <c r="G40" s="64">
        <v>0</v>
      </c>
      <c r="H40" s="64">
        <v>0</v>
      </c>
      <c r="I40" s="64">
        <f t="shared" si="4"/>
        <v>17828</v>
      </c>
      <c r="J40" s="64">
        <f t="shared" si="4"/>
        <v>15333</v>
      </c>
      <c r="K40" s="64">
        <v>0</v>
      </c>
      <c r="L40" s="64">
        <v>0</v>
      </c>
      <c r="M40" s="64">
        <v>20</v>
      </c>
      <c r="N40" s="64">
        <v>4412</v>
      </c>
      <c r="O40" s="64">
        <f t="shared" si="5"/>
        <v>17848</v>
      </c>
      <c r="P40" s="64">
        <f t="shared" si="5"/>
        <v>19745</v>
      </c>
    </row>
    <row r="41" spans="1:16" x14ac:dyDescent="0.25">
      <c r="A41" s="20">
        <v>30</v>
      </c>
      <c r="B41" s="25" t="s">
        <v>45</v>
      </c>
      <c r="C41" s="64">
        <v>2030</v>
      </c>
      <c r="D41" s="64">
        <v>9897</v>
      </c>
      <c r="E41" s="64">
        <v>278078</v>
      </c>
      <c r="F41" s="64">
        <v>143019</v>
      </c>
      <c r="G41" s="64">
        <v>215</v>
      </c>
      <c r="H41" s="64">
        <v>59</v>
      </c>
      <c r="I41" s="64">
        <f t="shared" si="4"/>
        <v>280323</v>
      </c>
      <c r="J41" s="64">
        <f t="shared" si="4"/>
        <v>152975</v>
      </c>
      <c r="K41" s="64">
        <v>0</v>
      </c>
      <c r="L41" s="64">
        <v>0</v>
      </c>
      <c r="M41" s="64">
        <v>44</v>
      </c>
      <c r="N41" s="64">
        <v>576</v>
      </c>
      <c r="O41" s="64">
        <f t="shared" si="5"/>
        <v>280367</v>
      </c>
      <c r="P41" s="64">
        <f t="shared" si="5"/>
        <v>153551</v>
      </c>
    </row>
    <row r="42" spans="1:16" x14ac:dyDescent="0.25">
      <c r="A42" s="20">
        <v>31</v>
      </c>
      <c r="B42" s="25" t="s">
        <v>46</v>
      </c>
      <c r="C42" s="64">
        <v>168</v>
      </c>
      <c r="D42" s="64">
        <v>501</v>
      </c>
      <c r="E42" s="64">
        <v>0</v>
      </c>
      <c r="F42" s="64">
        <v>0</v>
      </c>
      <c r="G42" s="64">
        <v>0</v>
      </c>
      <c r="H42" s="64">
        <v>0</v>
      </c>
      <c r="I42" s="64">
        <f t="shared" si="4"/>
        <v>168</v>
      </c>
      <c r="J42" s="64">
        <f t="shared" si="4"/>
        <v>501</v>
      </c>
      <c r="K42" s="64">
        <v>0</v>
      </c>
      <c r="L42" s="64">
        <v>0</v>
      </c>
      <c r="M42" s="64">
        <v>2</v>
      </c>
      <c r="N42" s="64">
        <v>21</v>
      </c>
      <c r="O42" s="64">
        <f t="shared" si="5"/>
        <v>170</v>
      </c>
      <c r="P42" s="64">
        <f t="shared" si="5"/>
        <v>522</v>
      </c>
    </row>
    <row r="43" spans="1:16" x14ac:dyDescent="0.25">
      <c r="A43" s="20">
        <v>32</v>
      </c>
      <c r="B43" s="25" t="s">
        <v>47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f t="shared" si="4"/>
        <v>0</v>
      </c>
      <c r="J43" s="64">
        <f t="shared" si="4"/>
        <v>0</v>
      </c>
      <c r="K43" s="64">
        <v>0</v>
      </c>
      <c r="L43" s="64">
        <v>0</v>
      </c>
      <c r="M43" s="64">
        <v>0</v>
      </c>
      <c r="N43" s="64">
        <v>0</v>
      </c>
      <c r="O43" s="64">
        <f t="shared" si="5"/>
        <v>0</v>
      </c>
      <c r="P43" s="64">
        <f t="shared" si="5"/>
        <v>0</v>
      </c>
    </row>
    <row r="44" spans="1:16" x14ac:dyDescent="0.25">
      <c r="A44" s="20">
        <v>33</v>
      </c>
      <c r="B44" s="25" t="s">
        <v>48</v>
      </c>
      <c r="C44" s="64">
        <v>11184</v>
      </c>
      <c r="D44" s="64">
        <v>67609</v>
      </c>
      <c r="E44" s="64">
        <v>81123</v>
      </c>
      <c r="F44" s="64">
        <v>58931</v>
      </c>
      <c r="G44" s="64">
        <v>0</v>
      </c>
      <c r="H44" s="64">
        <v>0</v>
      </c>
      <c r="I44" s="64">
        <f t="shared" si="4"/>
        <v>92307</v>
      </c>
      <c r="J44" s="64">
        <f t="shared" si="4"/>
        <v>126540</v>
      </c>
      <c r="K44" s="64">
        <v>23</v>
      </c>
      <c r="L44" s="64">
        <v>82</v>
      </c>
      <c r="M44" s="64">
        <v>422</v>
      </c>
      <c r="N44" s="64">
        <v>126032</v>
      </c>
      <c r="O44" s="64">
        <f t="shared" si="5"/>
        <v>92752</v>
      </c>
      <c r="P44" s="64">
        <f t="shared" si="5"/>
        <v>252654</v>
      </c>
    </row>
    <row r="45" spans="1:16" x14ac:dyDescent="0.25">
      <c r="A45" s="20">
        <v>34</v>
      </c>
      <c r="B45" s="25" t="s">
        <v>49</v>
      </c>
      <c r="C45" s="64">
        <v>54</v>
      </c>
      <c r="D45" s="64">
        <v>71</v>
      </c>
      <c r="E45" s="64">
        <v>12</v>
      </c>
      <c r="F45" s="64">
        <v>18</v>
      </c>
      <c r="G45" s="64">
        <v>0</v>
      </c>
      <c r="H45" s="64">
        <v>0</v>
      </c>
      <c r="I45" s="64">
        <f t="shared" si="4"/>
        <v>66</v>
      </c>
      <c r="J45" s="64">
        <f t="shared" si="4"/>
        <v>89</v>
      </c>
      <c r="K45" s="64">
        <v>0</v>
      </c>
      <c r="L45" s="64">
        <v>0</v>
      </c>
      <c r="M45" s="64">
        <v>0</v>
      </c>
      <c r="N45" s="64">
        <v>0</v>
      </c>
      <c r="O45" s="64">
        <f t="shared" si="5"/>
        <v>66</v>
      </c>
      <c r="P45" s="64">
        <f t="shared" si="5"/>
        <v>89</v>
      </c>
    </row>
    <row r="46" spans="1:16" x14ac:dyDescent="0.25">
      <c r="A46" s="23" t="s">
        <v>50</v>
      </c>
      <c r="B46" s="24" t="s">
        <v>26</v>
      </c>
      <c r="C46" s="23">
        <f t="shared" ref="C46:P46" si="6">SUM(C24:C45)</f>
        <v>358111</v>
      </c>
      <c r="D46" s="23">
        <f t="shared" si="6"/>
        <v>1706796</v>
      </c>
      <c r="E46" s="23">
        <f t="shared" si="6"/>
        <v>1485523</v>
      </c>
      <c r="F46" s="23">
        <f t="shared" si="6"/>
        <v>2017891</v>
      </c>
      <c r="G46" s="23">
        <f t="shared" si="6"/>
        <v>3558</v>
      </c>
      <c r="H46" s="23">
        <f t="shared" si="6"/>
        <v>11830</v>
      </c>
      <c r="I46" s="23">
        <f t="shared" si="6"/>
        <v>1847192</v>
      </c>
      <c r="J46" s="23">
        <f t="shared" si="6"/>
        <v>3736517</v>
      </c>
      <c r="K46" s="23">
        <f t="shared" si="6"/>
        <v>331</v>
      </c>
      <c r="L46" s="23">
        <f t="shared" si="6"/>
        <v>15740</v>
      </c>
      <c r="M46" s="23">
        <f t="shared" si="6"/>
        <v>23730</v>
      </c>
      <c r="N46" s="23">
        <f t="shared" si="6"/>
        <v>1474738</v>
      </c>
      <c r="O46" s="66">
        <f t="shared" si="6"/>
        <v>1871253</v>
      </c>
      <c r="P46" s="23">
        <f t="shared" si="6"/>
        <v>5226995</v>
      </c>
    </row>
    <row r="47" spans="1:16" x14ac:dyDescent="0.25">
      <c r="A47" s="23" t="s">
        <v>51</v>
      </c>
      <c r="B47" s="24" t="s">
        <v>81</v>
      </c>
      <c r="C47" s="23">
        <f t="shared" ref="C47:P47" si="7">+C46+C22</f>
        <v>2388552</v>
      </c>
      <c r="D47" s="23">
        <f t="shared" si="7"/>
        <v>7714558</v>
      </c>
      <c r="E47" s="23">
        <f t="shared" si="7"/>
        <v>2022139</v>
      </c>
      <c r="F47" s="23">
        <f t="shared" si="7"/>
        <v>3457542</v>
      </c>
      <c r="G47" s="23">
        <f t="shared" si="7"/>
        <v>314797</v>
      </c>
      <c r="H47" s="23">
        <f t="shared" si="7"/>
        <v>441515</v>
      </c>
      <c r="I47" s="23">
        <f t="shared" si="7"/>
        <v>4725488</v>
      </c>
      <c r="J47" s="23">
        <f t="shared" si="7"/>
        <v>11613615</v>
      </c>
      <c r="K47" s="23">
        <f t="shared" si="7"/>
        <v>6586</v>
      </c>
      <c r="L47" s="23">
        <f t="shared" si="7"/>
        <v>312079</v>
      </c>
      <c r="M47" s="23">
        <f t="shared" si="7"/>
        <v>63157</v>
      </c>
      <c r="N47" s="23">
        <f t="shared" si="7"/>
        <v>2368939</v>
      </c>
      <c r="O47" s="23">
        <f t="shared" si="7"/>
        <v>4795231</v>
      </c>
      <c r="P47" s="23">
        <f t="shared" si="7"/>
        <v>14294633</v>
      </c>
    </row>
    <row r="48" spans="1:16" x14ac:dyDescent="0.25">
      <c r="A48" s="52" t="s">
        <v>53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53"/>
    </row>
    <row r="49" spans="1:16" x14ac:dyDescent="0.25">
      <c r="A49" s="20">
        <v>35</v>
      </c>
      <c r="B49" s="21" t="s">
        <v>54</v>
      </c>
      <c r="C49" s="64">
        <v>841929</v>
      </c>
      <c r="D49" s="64">
        <v>2324241</v>
      </c>
      <c r="E49" s="64">
        <v>137416</v>
      </c>
      <c r="F49" s="64">
        <v>284785</v>
      </c>
      <c r="G49" s="64">
        <v>310452</v>
      </c>
      <c r="H49" s="64">
        <v>440532</v>
      </c>
      <c r="I49" s="64">
        <f>C49+E49+G49</f>
        <v>1289797</v>
      </c>
      <c r="J49" s="64">
        <f>D49+F49+H49</f>
        <v>3049558</v>
      </c>
      <c r="K49" s="64">
        <f>VLOOKUP(B49,[3]AgriOutstanding!$B$9:$L$72,8,0)</f>
        <v>3025</v>
      </c>
      <c r="L49" s="64">
        <f>VLOOKUP(B49,[3]AgriOutstanding!$B$9:$L$72,9,0)</f>
        <v>8666.4699999999993</v>
      </c>
      <c r="M49" s="64">
        <v>286</v>
      </c>
      <c r="N49" s="64">
        <v>7543</v>
      </c>
      <c r="O49" s="64">
        <f>I49+K49+M49</f>
        <v>1293108</v>
      </c>
      <c r="P49" s="64">
        <f>J49+L49+N49</f>
        <v>3065767.47</v>
      </c>
    </row>
    <row r="50" spans="1:16" x14ac:dyDescent="0.25">
      <c r="A50" s="23" t="s">
        <v>55</v>
      </c>
      <c r="B50" s="24" t="s">
        <v>26</v>
      </c>
      <c r="C50" s="23">
        <f t="shared" ref="C50:P50" si="8">SUM(C49:C49)</f>
        <v>841929</v>
      </c>
      <c r="D50" s="66">
        <f t="shared" si="8"/>
        <v>2324241</v>
      </c>
      <c r="E50" s="23">
        <f t="shared" si="8"/>
        <v>137416</v>
      </c>
      <c r="F50" s="23">
        <f t="shared" si="8"/>
        <v>284785</v>
      </c>
      <c r="G50" s="23">
        <f t="shared" si="8"/>
        <v>310452</v>
      </c>
      <c r="H50" s="66">
        <f t="shared" si="8"/>
        <v>440532</v>
      </c>
      <c r="I50" s="23">
        <f t="shared" si="8"/>
        <v>1289797</v>
      </c>
      <c r="J50" s="23">
        <f t="shared" si="8"/>
        <v>3049558</v>
      </c>
      <c r="K50" s="23">
        <f t="shared" si="8"/>
        <v>3025</v>
      </c>
      <c r="L50" s="23">
        <f t="shared" si="8"/>
        <v>8666.4699999999993</v>
      </c>
      <c r="M50" s="23">
        <f t="shared" si="8"/>
        <v>286</v>
      </c>
      <c r="N50" s="23">
        <f t="shared" si="8"/>
        <v>7543</v>
      </c>
      <c r="O50" s="23">
        <f t="shared" si="8"/>
        <v>1293108</v>
      </c>
      <c r="P50" s="23">
        <f t="shared" si="8"/>
        <v>3065767.47</v>
      </c>
    </row>
    <row r="51" spans="1:16" x14ac:dyDescent="0.25">
      <c r="A51" s="19" t="s">
        <v>56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x14ac:dyDescent="0.25">
      <c r="A52" s="20">
        <v>36</v>
      </c>
      <c r="B52" s="21" t="s">
        <v>57</v>
      </c>
      <c r="C52" s="64">
        <v>3373922</v>
      </c>
      <c r="D52" s="64">
        <v>1662974</v>
      </c>
      <c r="E52" s="64">
        <v>18076</v>
      </c>
      <c r="F52" s="64">
        <v>47289</v>
      </c>
      <c r="G52" s="64">
        <v>861</v>
      </c>
      <c r="H52" s="64">
        <v>792</v>
      </c>
      <c r="I52" s="64">
        <f t="shared" ref="I52:J55" si="9">C52+E52+G52</f>
        <v>3392859</v>
      </c>
      <c r="J52" s="64">
        <f t="shared" si="9"/>
        <v>1711055</v>
      </c>
      <c r="K52" s="64">
        <v>228</v>
      </c>
      <c r="L52" s="64">
        <v>1269</v>
      </c>
      <c r="M52" s="64">
        <v>4699</v>
      </c>
      <c r="N52" s="64">
        <v>14335</v>
      </c>
      <c r="O52" s="64">
        <f t="shared" ref="O52:P54" si="10">I52+K52+M52</f>
        <v>3397786</v>
      </c>
      <c r="P52" s="64">
        <f t="shared" si="10"/>
        <v>1726659</v>
      </c>
    </row>
    <row r="53" spans="1:16" x14ac:dyDescent="0.25">
      <c r="A53" s="20">
        <v>37</v>
      </c>
      <c r="B53" s="21" t="s">
        <v>58</v>
      </c>
      <c r="C53" s="64">
        <v>215</v>
      </c>
      <c r="D53" s="64">
        <v>131</v>
      </c>
      <c r="E53" s="64">
        <v>38383</v>
      </c>
      <c r="F53" s="64">
        <v>50377</v>
      </c>
      <c r="G53" s="64">
        <v>0</v>
      </c>
      <c r="H53" s="64">
        <v>0</v>
      </c>
      <c r="I53" s="64">
        <f t="shared" si="9"/>
        <v>38598</v>
      </c>
      <c r="J53" s="64">
        <f t="shared" si="9"/>
        <v>50508</v>
      </c>
      <c r="K53" s="64">
        <v>7836</v>
      </c>
      <c r="L53" s="64">
        <v>16630</v>
      </c>
      <c r="M53" s="64">
        <v>658</v>
      </c>
      <c r="N53" s="64">
        <v>1543</v>
      </c>
      <c r="O53" s="64">
        <f t="shared" si="10"/>
        <v>47092</v>
      </c>
      <c r="P53" s="64">
        <f t="shared" si="10"/>
        <v>68681</v>
      </c>
    </row>
    <row r="54" spans="1:16" x14ac:dyDescent="0.25">
      <c r="A54" s="20">
        <v>43</v>
      </c>
      <c r="B54" s="21" t="s">
        <v>160</v>
      </c>
      <c r="C54" s="22">
        <v>0</v>
      </c>
      <c r="D54" s="64">
        <v>0</v>
      </c>
      <c r="E54" s="22"/>
      <c r="F54" s="64"/>
      <c r="G54" s="22"/>
      <c r="H54" s="64"/>
      <c r="I54" s="64">
        <f t="shared" si="9"/>
        <v>0</v>
      </c>
      <c r="J54" s="64">
        <f t="shared" si="9"/>
        <v>0</v>
      </c>
      <c r="K54" s="22"/>
      <c r="L54" s="64"/>
      <c r="M54" s="22"/>
      <c r="N54" s="64"/>
      <c r="O54" s="22">
        <f t="shared" si="10"/>
        <v>0</v>
      </c>
      <c r="P54" s="64">
        <f t="shared" si="10"/>
        <v>0</v>
      </c>
    </row>
    <row r="55" spans="1:16" x14ac:dyDescent="0.25">
      <c r="A55" s="23" t="s">
        <v>59</v>
      </c>
      <c r="B55" s="24" t="s">
        <v>26</v>
      </c>
      <c r="C55" s="23">
        <f t="shared" ref="C55:H55" si="11">SUM(C52:C54)</f>
        <v>3374137</v>
      </c>
      <c r="D55" s="66">
        <f t="shared" si="11"/>
        <v>1663105</v>
      </c>
      <c r="E55" s="23">
        <f t="shared" si="11"/>
        <v>56459</v>
      </c>
      <c r="F55" s="66">
        <f t="shared" si="11"/>
        <v>97666</v>
      </c>
      <c r="G55" s="23">
        <f t="shared" si="11"/>
        <v>861</v>
      </c>
      <c r="H55" s="66">
        <f t="shared" si="11"/>
        <v>792</v>
      </c>
      <c r="I55" s="66">
        <f t="shared" si="9"/>
        <v>3431457</v>
      </c>
      <c r="J55" s="66">
        <f t="shared" si="9"/>
        <v>1761563</v>
      </c>
      <c r="K55" s="23">
        <f t="shared" ref="K55:P55" si="12">SUM(K52:K54)</f>
        <v>8064</v>
      </c>
      <c r="L55" s="66">
        <f t="shared" si="12"/>
        <v>17899</v>
      </c>
      <c r="M55" s="23">
        <f t="shared" si="12"/>
        <v>5357</v>
      </c>
      <c r="N55" s="66">
        <f t="shared" si="12"/>
        <v>15878</v>
      </c>
      <c r="O55" s="23">
        <f t="shared" si="12"/>
        <v>3444878</v>
      </c>
      <c r="P55" s="66">
        <f t="shared" si="12"/>
        <v>1795340</v>
      </c>
    </row>
    <row r="56" spans="1:16" x14ac:dyDescent="0.25">
      <c r="A56" s="19" t="s">
        <v>82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x14ac:dyDescent="0.25">
      <c r="A57" s="20">
        <v>38</v>
      </c>
      <c r="B57" s="21" t="s">
        <v>61</v>
      </c>
      <c r="C57" s="64">
        <v>8</v>
      </c>
      <c r="D57" s="64">
        <v>72</v>
      </c>
      <c r="E57" s="64">
        <v>201053</v>
      </c>
      <c r="F57" s="64">
        <v>377924</v>
      </c>
      <c r="G57" s="64">
        <v>0</v>
      </c>
      <c r="H57" s="64">
        <v>0</v>
      </c>
      <c r="I57" s="64">
        <f t="shared" ref="I57:J65" si="13">C57+E57+G57</f>
        <v>201061</v>
      </c>
      <c r="J57" s="64">
        <f t="shared" si="13"/>
        <v>377996</v>
      </c>
      <c r="K57" s="64">
        <v>263</v>
      </c>
      <c r="L57" s="64">
        <v>83446</v>
      </c>
      <c r="M57" s="64">
        <v>1735</v>
      </c>
      <c r="N57" s="64">
        <v>63947</v>
      </c>
      <c r="O57" s="64">
        <f t="shared" ref="O57:P65" si="14">I57+K57+M57</f>
        <v>203059</v>
      </c>
      <c r="P57" s="64">
        <f t="shared" si="14"/>
        <v>525389</v>
      </c>
    </row>
    <row r="58" spans="1:16" x14ac:dyDescent="0.25">
      <c r="A58" s="20">
        <v>39</v>
      </c>
      <c r="B58" s="21" t="s">
        <v>62</v>
      </c>
      <c r="C58" s="64">
        <v>0</v>
      </c>
      <c r="D58" s="64">
        <v>0</v>
      </c>
      <c r="E58" s="64">
        <v>42120</v>
      </c>
      <c r="F58" s="64">
        <v>27532</v>
      </c>
      <c r="G58" s="64">
        <v>0</v>
      </c>
      <c r="H58" s="64">
        <v>0</v>
      </c>
      <c r="I58" s="64">
        <f t="shared" si="13"/>
        <v>42120</v>
      </c>
      <c r="J58" s="64">
        <f t="shared" si="13"/>
        <v>27532</v>
      </c>
      <c r="K58" s="64">
        <v>0</v>
      </c>
      <c r="L58" s="64">
        <v>0</v>
      </c>
      <c r="M58" s="64">
        <v>0</v>
      </c>
      <c r="N58" s="64">
        <v>0</v>
      </c>
      <c r="O58" s="64">
        <f t="shared" si="14"/>
        <v>42120</v>
      </c>
      <c r="P58" s="64">
        <f t="shared" si="14"/>
        <v>27532</v>
      </c>
    </row>
    <row r="59" spans="1:16" x14ac:dyDescent="0.25">
      <c r="A59" s="20">
        <v>40</v>
      </c>
      <c r="B59" s="21" t="s">
        <v>63</v>
      </c>
      <c r="C59" s="64">
        <v>0</v>
      </c>
      <c r="D59" s="64">
        <v>0</v>
      </c>
      <c r="E59" s="64">
        <v>71346</v>
      </c>
      <c r="F59" s="64">
        <v>40752</v>
      </c>
      <c r="G59" s="64">
        <v>0</v>
      </c>
      <c r="H59" s="64">
        <v>0</v>
      </c>
      <c r="I59" s="64">
        <f t="shared" si="13"/>
        <v>71346</v>
      </c>
      <c r="J59" s="64">
        <f t="shared" si="13"/>
        <v>40752</v>
      </c>
      <c r="K59" s="64">
        <v>0</v>
      </c>
      <c r="L59" s="64">
        <v>0</v>
      </c>
      <c r="M59" s="64">
        <v>0</v>
      </c>
      <c r="N59" s="64">
        <v>0</v>
      </c>
      <c r="O59" s="64">
        <f t="shared" si="14"/>
        <v>71346</v>
      </c>
      <c r="P59" s="64">
        <f t="shared" si="14"/>
        <v>40752</v>
      </c>
    </row>
    <row r="60" spans="1:16" x14ac:dyDescent="0.25">
      <c r="A60" s="20">
        <v>41</v>
      </c>
      <c r="B60" s="21" t="s">
        <v>64</v>
      </c>
      <c r="C60" s="64">
        <v>634</v>
      </c>
      <c r="D60" s="64">
        <v>2906</v>
      </c>
      <c r="E60" s="64">
        <v>77147</v>
      </c>
      <c r="F60" s="64">
        <v>37818</v>
      </c>
      <c r="G60" s="64">
        <v>0</v>
      </c>
      <c r="H60" s="64">
        <v>0</v>
      </c>
      <c r="I60" s="64">
        <f t="shared" si="13"/>
        <v>77781</v>
      </c>
      <c r="J60" s="64">
        <f t="shared" si="13"/>
        <v>40724</v>
      </c>
      <c r="K60" s="64">
        <v>0</v>
      </c>
      <c r="L60" s="64">
        <v>0</v>
      </c>
      <c r="M60" s="64">
        <v>0</v>
      </c>
      <c r="N60" s="64">
        <v>0</v>
      </c>
      <c r="O60" s="64">
        <f t="shared" si="14"/>
        <v>77781</v>
      </c>
      <c r="P60" s="64">
        <f t="shared" si="14"/>
        <v>40724</v>
      </c>
    </row>
    <row r="61" spans="1:16" x14ac:dyDescent="0.25">
      <c r="A61" s="20">
        <v>42</v>
      </c>
      <c r="B61" s="21" t="s">
        <v>65</v>
      </c>
      <c r="C61" s="64">
        <v>0</v>
      </c>
      <c r="D61" s="64">
        <v>0</v>
      </c>
      <c r="E61" s="64">
        <v>21020</v>
      </c>
      <c r="F61" s="64">
        <v>7954</v>
      </c>
      <c r="G61" s="64">
        <v>0</v>
      </c>
      <c r="H61" s="64">
        <v>0</v>
      </c>
      <c r="I61" s="64">
        <f t="shared" si="13"/>
        <v>21020</v>
      </c>
      <c r="J61" s="64">
        <f t="shared" si="13"/>
        <v>7954</v>
      </c>
      <c r="K61" s="64">
        <v>0</v>
      </c>
      <c r="L61" s="64">
        <v>0</v>
      </c>
      <c r="M61" s="64">
        <v>0</v>
      </c>
      <c r="N61" s="64">
        <v>0</v>
      </c>
      <c r="O61" s="64">
        <f t="shared" si="14"/>
        <v>21020</v>
      </c>
      <c r="P61" s="64">
        <f t="shared" si="14"/>
        <v>7954</v>
      </c>
    </row>
    <row r="62" spans="1:16" x14ac:dyDescent="0.25">
      <c r="A62" s="20">
        <v>43</v>
      </c>
      <c r="B62" s="21" t="s">
        <v>66</v>
      </c>
      <c r="C62" s="64">
        <v>288</v>
      </c>
      <c r="D62" s="64">
        <v>2157</v>
      </c>
      <c r="E62" s="64">
        <v>0</v>
      </c>
      <c r="F62" s="64">
        <v>0</v>
      </c>
      <c r="G62" s="64">
        <v>0</v>
      </c>
      <c r="H62" s="64">
        <v>0</v>
      </c>
      <c r="I62" s="64">
        <f t="shared" si="13"/>
        <v>288</v>
      </c>
      <c r="J62" s="64">
        <f t="shared" si="13"/>
        <v>2157</v>
      </c>
      <c r="K62" s="64">
        <v>0</v>
      </c>
      <c r="L62" s="64">
        <v>0</v>
      </c>
      <c r="M62" s="64">
        <v>11</v>
      </c>
      <c r="N62" s="64">
        <v>33</v>
      </c>
      <c r="O62" s="64">
        <f t="shared" si="14"/>
        <v>299</v>
      </c>
      <c r="P62" s="64">
        <f t="shared" si="14"/>
        <v>2190</v>
      </c>
    </row>
    <row r="63" spans="1:16" x14ac:dyDescent="0.25">
      <c r="A63" s="20">
        <v>44</v>
      </c>
      <c r="B63" s="21" t="s">
        <v>67</v>
      </c>
      <c r="C63" s="64">
        <v>0</v>
      </c>
      <c r="D63" s="64">
        <v>0</v>
      </c>
      <c r="E63" s="64">
        <v>16689</v>
      </c>
      <c r="F63" s="64">
        <v>5444</v>
      </c>
      <c r="G63" s="64">
        <v>0</v>
      </c>
      <c r="H63" s="64">
        <v>0</v>
      </c>
      <c r="I63" s="64">
        <f t="shared" si="13"/>
        <v>16689</v>
      </c>
      <c r="J63" s="64">
        <f t="shared" si="13"/>
        <v>5444</v>
      </c>
      <c r="K63" s="64">
        <v>0</v>
      </c>
      <c r="L63" s="64">
        <v>0</v>
      </c>
      <c r="M63" s="64">
        <v>7979</v>
      </c>
      <c r="N63" s="64">
        <v>4842</v>
      </c>
      <c r="O63" s="64">
        <f t="shared" si="14"/>
        <v>24668</v>
      </c>
      <c r="P63" s="64">
        <f t="shared" si="14"/>
        <v>10286</v>
      </c>
    </row>
    <row r="64" spans="1:16" ht="15.75" x14ac:dyDescent="0.25">
      <c r="A64" s="20">
        <v>45</v>
      </c>
      <c r="B64" s="81" t="s">
        <v>69</v>
      </c>
      <c r="C64" s="64">
        <v>0</v>
      </c>
      <c r="D64" s="64">
        <v>0</v>
      </c>
      <c r="E64" s="64">
        <v>21636</v>
      </c>
      <c r="F64" s="64">
        <v>7459</v>
      </c>
      <c r="G64" s="64">
        <v>0</v>
      </c>
      <c r="H64" s="64">
        <v>0</v>
      </c>
      <c r="I64" s="64">
        <f t="shared" si="13"/>
        <v>21636</v>
      </c>
      <c r="J64" s="64">
        <f t="shared" si="13"/>
        <v>7459</v>
      </c>
      <c r="K64" s="64">
        <v>0</v>
      </c>
      <c r="L64" s="64">
        <v>0</v>
      </c>
      <c r="M64" s="64">
        <v>0</v>
      </c>
      <c r="N64" s="64">
        <v>0</v>
      </c>
      <c r="O64" s="64">
        <f t="shared" si="14"/>
        <v>21636</v>
      </c>
      <c r="P64" s="64">
        <f t="shared" si="14"/>
        <v>7459</v>
      </c>
    </row>
    <row r="65" spans="1:16" ht="15.75" x14ac:dyDescent="0.25">
      <c r="A65" s="20">
        <v>46</v>
      </c>
      <c r="B65" s="81" t="s">
        <v>70</v>
      </c>
      <c r="C65" s="64">
        <v>0</v>
      </c>
      <c r="D65" s="64">
        <v>0</v>
      </c>
      <c r="E65" s="64">
        <v>75887</v>
      </c>
      <c r="F65" s="64">
        <v>27838</v>
      </c>
      <c r="G65" s="64">
        <v>0</v>
      </c>
      <c r="H65" s="64">
        <v>0</v>
      </c>
      <c r="I65" s="64">
        <f t="shared" si="13"/>
        <v>75887</v>
      </c>
      <c r="J65" s="64">
        <f t="shared" si="13"/>
        <v>27838</v>
      </c>
      <c r="K65" s="64">
        <v>100</v>
      </c>
      <c r="L65" s="64">
        <v>38</v>
      </c>
      <c r="M65" s="64">
        <v>1055</v>
      </c>
      <c r="N65" s="64">
        <v>478</v>
      </c>
      <c r="O65" s="64">
        <f t="shared" si="14"/>
        <v>77042</v>
      </c>
      <c r="P65" s="64">
        <f t="shared" si="14"/>
        <v>28354</v>
      </c>
    </row>
    <row r="66" spans="1:16" x14ac:dyDescent="0.25">
      <c r="A66" s="23" t="s">
        <v>71</v>
      </c>
      <c r="B66" s="24" t="s">
        <v>26</v>
      </c>
      <c r="C66" s="23">
        <f t="shared" ref="C66:P66" si="15">SUM(C57:C65)</f>
        <v>930</v>
      </c>
      <c r="D66" s="23">
        <f t="shared" si="15"/>
        <v>5135</v>
      </c>
      <c r="E66" s="23">
        <f t="shared" si="15"/>
        <v>526898</v>
      </c>
      <c r="F66" s="66">
        <f t="shared" si="15"/>
        <v>532721</v>
      </c>
      <c r="G66" s="66">
        <f t="shared" si="15"/>
        <v>0</v>
      </c>
      <c r="H66" s="66">
        <f t="shared" si="15"/>
        <v>0</v>
      </c>
      <c r="I66" s="66">
        <f t="shared" si="15"/>
        <v>527828</v>
      </c>
      <c r="J66" s="66">
        <f t="shared" si="15"/>
        <v>537856</v>
      </c>
      <c r="K66" s="66">
        <f t="shared" si="15"/>
        <v>363</v>
      </c>
      <c r="L66" s="66">
        <f t="shared" si="15"/>
        <v>83484</v>
      </c>
      <c r="M66" s="66">
        <f t="shared" si="15"/>
        <v>10780</v>
      </c>
      <c r="N66" s="66">
        <f t="shared" si="15"/>
        <v>69300</v>
      </c>
      <c r="O66" s="66">
        <f t="shared" si="15"/>
        <v>538971</v>
      </c>
      <c r="P66" s="66">
        <f t="shared" si="15"/>
        <v>690640</v>
      </c>
    </row>
    <row r="67" spans="1:16" x14ac:dyDescent="0.25">
      <c r="A67" s="68" t="s">
        <v>72</v>
      </c>
      <c r="B67" s="68"/>
      <c r="C67" s="23">
        <f t="shared" ref="C67:P67" si="16">+C66+C55+C50+C47</f>
        <v>6605548</v>
      </c>
      <c r="D67" s="23">
        <f t="shared" si="16"/>
        <v>11707039</v>
      </c>
      <c r="E67" s="23">
        <f t="shared" si="16"/>
        <v>2742912</v>
      </c>
      <c r="F67" s="23">
        <f t="shared" si="16"/>
        <v>4372714</v>
      </c>
      <c r="G67" s="23">
        <f t="shared" si="16"/>
        <v>626110</v>
      </c>
      <c r="H67" s="23">
        <f t="shared" si="16"/>
        <v>882839</v>
      </c>
      <c r="I67" s="66">
        <f t="shared" si="16"/>
        <v>9974570</v>
      </c>
      <c r="J67" s="23">
        <f t="shared" si="16"/>
        <v>16962592</v>
      </c>
      <c r="K67" s="23">
        <f t="shared" si="16"/>
        <v>18038</v>
      </c>
      <c r="L67" s="23">
        <f t="shared" si="16"/>
        <v>422128.47</v>
      </c>
      <c r="M67" s="23">
        <f t="shared" si="16"/>
        <v>79580</v>
      </c>
      <c r="N67" s="23">
        <f t="shared" si="16"/>
        <v>2461660</v>
      </c>
      <c r="O67" s="23">
        <f t="shared" si="16"/>
        <v>10072188</v>
      </c>
      <c r="P67" s="23">
        <f t="shared" si="16"/>
        <v>19846380.469999999</v>
      </c>
    </row>
  </sheetData>
  <mergeCells count="22">
    <mergeCell ref="A48:P48"/>
    <mergeCell ref="A51:P51"/>
    <mergeCell ref="A56:P56"/>
    <mergeCell ref="A67:B67"/>
    <mergeCell ref="O6:P7"/>
    <mergeCell ref="C7:D7"/>
    <mergeCell ref="E7:F7"/>
    <mergeCell ref="G7:H7"/>
    <mergeCell ref="A9:P9"/>
    <mergeCell ref="A23:P23"/>
    <mergeCell ref="A6:A8"/>
    <mergeCell ref="B6:B8"/>
    <mergeCell ref="C6:H6"/>
    <mergeCell ref="I6:J7"/>
    <mergeCell ref="K6:L7"/>
    <mergeCell ref="M6:N7"/>
    <mergeCell ref="A1:P1"/>
    <mergeCell ref="A2:P2"/>
    <mergeCell ref="A3:P3"/>
    <mergeCell ref="A4:P4"/>
    <mergeCell ref="G5:H5"/>
    <mergeCell ref="L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10F5-C237-4E67-870B-E5AE01D3C3CD}">
  <dimension ref="A1:L65"/>
  <sheetViews>
    <sheetView workbookViewId="0">
      <selection activeCell="F73" sqref="F73"/>
    </sheetView>
  </sheetViews>
  <sheetFormatPr defaultRowHeight="15" x14ac:dyDescent="0.25"/>
  <cols>
    <col min="2" max="2" width="37.28515625" bestFit="1" customWidth="1"/>
    <col min="3" max="3" width="9" bestFit="1" customWidth="1"/>
    <col min="4" max="4" width="10.140625" bestFit="1" customWidth="1"/>
    <col min="5" max="5" width="6.7109375" bestFit="1" customWidth="1"/>
    <col min="6" max="6" width="9" bestFit="1" customWidth="1"/>
    <col min="7" max="7" width="6.7109375" bestFit="1" customWidth="1"/>
    <col min="8" max="8" width="7.85546875" bestFit="1" customWidth="1"/>
    <col min="9" max="9" width="6.7109375" bestFit="1" customWidth="1"/>
    <col min="10" max="10" width="9" bestFit="1" customWidth="1"/>
    <col min="11" max="11" width="13.28515625" bestFit="1" customWidth="1"/>
    <col min="12" max="12" width="10.140625" bestFit="1" customWidth="1"/>
  </cols>
  <sheetData>
    <row r="1" spans="1:12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4" t="s">
        <v>162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9"/>
      <c r="B5" s="56"/>
      <c r="C5" s="9"/>
      <c r="D5" s="57"/>
      <c r="E5" s="9"/>
      <c r="F5" s="57"/>
      <c r="G5" s="9"/>
      <c r="H5" s="57"/>
      <c r="I5" s="74" t="s">
        <v>74</v>
      </c>
      <c r="J5" s="74"/>
      <c r="K5" s="58" t="s">
        <v>167</v>
      </c>
      <c r="L5" s="57"/>
    </row>
    <row r="6" spans="1:12" ht="15" customHeight="1" x14ac:dyDescent="0.25">
      <c r="A6" s="59" t="s">
        <v>4</v>
      </c>
      <c r="B6" s="60" t="s">
        <v>5</v>
      </c>
      <c r="C6" s="61" t="s">
        <v>274</v>
      </c>
      <c r="D6" s="61"/>
      <c r="E6" s="61" t="s">
        <v>163</v>
      </c>
      <c r="F6" s="61"/>
      <c r="G6" s="61" t="s">
        <v>164</v>
      </c>
      <c r="H6" s="61"/>
      <c r="I6" s="61" t="s">
        <v>165</v>
      </c>
      <c r="J6" s="61"/>
      <c r="K6" s="61" t="s">
        <v>166</v>
      </c>
      <c r="L6" s="61"/>
    </row>
    <row r="7" spans="1:12" x14ac:dyDescent="0.25">
      <c r="A7" s="59"/>
      <c r="B7" s="60"/>
      <c r="C7" s="62" t="s">
        <v>138</v>
      </c>
      <c r="D7" s="63" t="s">
        <v>139</v>
      </c>
      <c r="E7" s="62" t="s">
        <v>138</v>
      </c>
      <c r="F7" s="63" t="s">
        <v>139</v>
      </c>
      <c r="G7" s="62" t="s">
        <v>138</v>
      </c>
      <c r="H7" s="63" t="s">
        <v>139</v>
      </c>
      <c r="I7" s="62" t="s">
        <v>138</v>
      </c>
      <c r="J7" s="63" t="s">
        <v>139</v>
      </c>
      <c r="K7" s="62" t="s">
        <v>138</v>
      </c>
      <c r="L7" s="63" t="s">
        <v>139</v>
      </c>
    </row>
    <row r="8" spans="1:12" x14ac:dyDescent="0.25">
      <c r="A8" s="19" t="s">
        <v>12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25">
      <c r="A9" s="20">
        <v>1</v>
      </c>
      <c r="B9" s="21" t="s">
        <v>13</v>
      </c>
      <c r="C9" s="64">
        <v>134183</v>
      </c>
      <c r="D9" s="64">
        <v>917248</v>
      </c>
      <c r="E9" s="64">
        <v>2401</v>
      </c>
      <c r="F9" s="64">
        <v>345248</v>
      </c>
      <c r="G9" s="64">
        <v>0</v>
      </c>
      <c r="H9" s="64">
        <v>0</v>
      </c>
      <c r="I9" s="64">
        <v>509</v>
      </c>
      <c r="J9" s="64">
        <v>175281</v>
      </c>
      <c r="K9" s="22">
        <f>C9+E9+G9+I9</f>
        <v>137093</v>
      </c>
      <c r="L9" s="64">
        <f>D9+F9+H9+J9</f>
        <v>1437777</v>
      </c>
    </row>
    <row r="10" spans="1:12" x14ac:dyDescent="0.25">
      <c r="A10" s="20">
        <v>2</v>
      </c>
      <c r="B10" s="21" t="s">
        <v>14</v>
      </c>
      <c r="C10" s="64">
        <v>21447</v>
      </c>
      <c r="D10" s="64">
        <v>120609</v>
      </c>
      <c r="E10" s="64">
        <v>727</v>
      </c>
      <c r="F10" s="64">
        <v>93587</v>
      </c>
      <c r="G10" s="64">
        <v>0</v>
      </c>
      <c r="H10" s="64">
        <v>0</v>
      </c>
      <c r="I10" s="64">
        <v>290</v>
      </c>
      <c r="J10" s="64">
        <v>30029</v>
      </c>
      <c r="K10" s="22">
        <f t="shared" ref="K10:L20" si="0">C10+E10+G10+I10</f>
        <v>22464</v>
      </c>
      <c r="L10" s="64">
        <f t="shared" si="0"/>
        <v>244225</v>
      </c>
    </row>
    <row r="11" spans="1:12" x14ac:dyDescent="0.25">
      <c r="A11" s="20">
        <v>3</v>
      </c>
      <c r="B11" s="21" t="s">
        <v>15</v>
      </c>
      <c r="C11" s="64">
        <v>3053</v>
      </c>
      <c r="D11" s="64">
        <v>70687</v>
      </c>
      <c r="E11" s="64">
        <v>127</v>
      </c>
      <c r="F11" s="64">
        <v>28880</v>
      </c>
      <c r="G11" s="64">
        <v>0</v>
      </c>
      <c r="H11" s="64">
        <v>0</v>
      </c>
      <c r="I11" s="64">
        <v>27</v>
      </c>
      <c r="J11" s="64">
        <v>24131</v>
      </c>
      <c r="K11" s="22">
        <f t="shared" si="0"/>
        <v>3207</v>
      </c>
      <c r="L11" s="64">
        <f t="shared" si="0"/>
        <v>123698</v>
      </c>
    </row>
    <row r="12" spans="1:12" x14ac:dyDescent="0.25">
      <c r="A12" s="20">
        <v>4</v>
      </c>
      <c r="B12" s="21" t="s">
        <v>16</v>
      </c>
      <c r="C12" s="64">
        <v>28033</v>
      </c>
      <c r="D12" s="64">
        <v>323947</v>
      </c>
      <c r="E12" s="64">
        <v>1301</v>
      </c>
      <c r="F12" s="64">
        <v>162907</v>
      </c>
      <c r="G12" s="64">
        <v>207</v>
      </c>
      <c r="H12" s="64">
        <v>14668</v>
      </c>
      <c r="I12" s="64">
        <v>396</v>
      </c>
      <c r="J12" s="64">
        <v>141647</v>
      </c>
      <c r="K12" s="22">
        <f t="shared" si="0"/>
        <v>29937</v>
      </c>
      <c r="L12" s="64">
        <f t="shared" si="0"/>
        <v>643169</v>
      </c>
    </row>
    <row r="13" spans="1:12" x14ac:dyDescent="0.25">
      <c r="A13" s="20">
        <v>5</v>
      </c>
      <c r="B13" s="21" t="s">
        <v>17</v>
      </c>
      <c r="C13" s="64">
        <v>16669</v>
      </c>
      <c r="D13" s="64">
        <v>160363</v>
      </c>
      <c r="E13" s="64">
        <v>625</v>
      </c>
      <c r="F13" s="64">
        <v>51850</v>
      </c>
      <c r="G13" s="64">
        <v>41</v>
      </c>
      <c r="H13" s="64">
        <v>4355</v>
      </c>
      <c r="I13" s="64">
        <v>24</v>
      </c>
      <c r="J13" s="64">
        <v>15179</v>
      </c>
      <c r="K13" s="22">
        <f t="shared" si="0"/>
        <v>17359</v>
      </c>
      <c r="L13" s="64">
        <f t="shared" si="0"/>
        <v>231747</v>
      </c>
    </row>
    <row r="14" spans="1:12" x14ac:dyDescent="0.25">
      <c r="A14" s="20">
        <v>6</v>
      </c>
      <c r="B14" s="21" t="s">
        <v>18</v>
      </c>
      <c r="C14" s="64">
        <v>7471</v>
      </c>
      <c r="D14" s="64">
        <v>109879</v>
      </c>
      <c r="E14" s="64">
        <v>351</v>
      </c>
      <c r="F14" s="64">
        <v>58539</v>
      </c>
      <c r="G14" s="64">
        <v>0</v>
      </c>
      <c r="H14" s="64">
        <v>0</v>
      </c>
      <c r="I14" s="64">
        <v>87</v>
      </c>
      <c r="J14" s="64">
        <v>65734</v>
      </c>
      <c r="K14" s="22">
        <f t="shared" si="0"/>
        <v>7909</v>
      </c>
      <c r="L14" s="64">
        <f t="shared" si="0"/>
        <v>234152</v>
      </c>
    </row>
    <row r="15" spans="1:12" x14ac:dyDescent="0.25">
      <c r="A15" s="20">
        <v>7</v>
      </c>
      <c r="B15" s="21" t="s">
        <v>19</v>
      </c>
      <c r="C15" s="64">
        <v>8251</v>
      </c>
      <c r="D15" s="64">
        <v>48520</v>
      </c>
      <c r="E15" s="64">
        <v>74</v>
      </c>
      <c r="F15" s="64">
        <v>9321</v>
      </c>
      <c r="G15" s="64">
        <v>0</v>
      </c>
      <c r="H15" s="64">
        <v>0</v>
      </c>
      <c r="I15" s="64">
        <v>14</v>
      </c>
      <c r="J15" s="64">
        <v>25097</v>
      </c>
      <c r="K15" s="22">
        <f t="shared" si="0"/>
        <v>8339</v>
      </c>
      <c r="L15" s="64">
        <f t="shared" si="0"/>
        <v>82938</v>
      </c>
    </row>
    <row r="16" spans="1:12" x14ac:dyDescent="0.25">
      <c r="A16" s="20">
        <v>8</v>
      </c>
      <c r="B16" s="21" t="s">
        <v>20</v>
      </c>
      <c r="C16" s="64">
        <v>80096</v>
      </c>
      <c r="D16" s="64">
        <v>758272</v>
      </c>
      <c r="E16" s="64">
        <v>14020</v>
      </c>
      <c r="F16" s="64">
        <v>493828</v>
      </c>
      <c r="G16" s="64">
        <v>0</v>
      </c>
      <c r="H16" s="64">
        <v>0</v>
      </c>
      <c r="I16" s="64">
        <v>538</v>
      </c>
      <c r="J16" s="64">
        <v>243743</v>
      </c>
      <c r="K16" s="22">
        <f t="shared" si="0"/>
        <v>94654</v>
      </c>
      <c r="L16" s="64">
        <f t="shared" si="0"/>
        <v>1495843</v>
      </c>
    </row>
    <row r="17" spans="1:12" x14ac:dyDescent="0.25">
      <c r="A17" s="20">
        <v>9</v>
      </c>
      <c r="B17" s="21" t="s">
        <v>21</v>
      </c>
      <c r="C17" s="64">
        <v>3419</v>
      </c>
      <c r="D17" s="64">
        <v>52018</v>
      </c>
      <c r="E17" s="64">
        <v>67</v>
      </c>
      <c r="F17" s="64">
        <v>18031</v>
      </c>
      <c r="G17" s="64">
        <v>0</v>
      </c>
      <c r="H17" s="64">
        <v>0</v>
      </c>
      <c r="I17" s="64">
        <v>6</v>
      </c>
      <c r="J17" s="64">
        <v>1428</v>
      </c>
      <c r="K17" s="22">
        <f t="shared" si="0"/>
        <v>3492</v>
      </c>
      <c r="L17" s="64">
        <f t="shared" si="0"/>
        <v>71477</v>
      </c>
    </row>
    <row r="18" spans="1:12" x14ac:dyDescent="0.25">
      <c r="A18" s="20">
        <v>10</v>
      </c>
      <c r="B18" s="21" t="s">
        <v>22</v>
      </c>
      <c r="C18" s="64">
        <v>27649</v>
      </c>
      <c r="D18" s="64">
        <v>247937</v>
      </c>
      <c r="E18" s="64">
        <v>1139</v>
      </c>
      <c r="F18" s="64">
        <v>139767</v>
      </c>
      <c r="G18" s="64">
        <v>0</v>
      </c>
      <c r="H18" s="64">
        <v>0</v>
      </c>
      <c r="I18" s="64">
        <v>141</v>
      </c>
      <c r="J18" s="64">
        <v>88619</v>
      </c>
      <c r="K18" s="22">
        <f t="shared" si="0"/>
        <v>28929</v>
      </c>
      <c r="L18" s="64">
        <f t="shared" si="0"/>
        <v>476323</v>
      </c>
    </row>
    <row r="19" spans="1:12" x14ac:dyDescent="0.25">
      <c r="A19" s="20">
        <v>11</v>
      </c>
      <c r="B19" s="21" t="s">
        <v>23</v>
      </c>
      <c r="C19" s="64">
        <v>24032</v>
      </c>
      <c r="D19" s="64">
        <v>281520</v>
      </c>
      <c r="E19" s="64">
        <v>466</v>
      </c>
      <c r="F19" s="64">
        <v>161607</v>
      </c>
      <c r="G19" s="64">
        <v>0</v>
      </c>
      <c r="H19" s="64">
        <v>0</v>
      </c>
      <c r="I19" s="64">
        <v>12</v>
      </c>
      <c r="J19" s="64">
        <v>10752</v>
      </c>
      <c r="K19" s="22">
        <f t="shared" si="0"/>
        <v>24510</v>
      </c>
      <c r="L19" s="64">
        <f t="shared" si="0"/>
        <v>453879</v>
      </c>
    </row>
    <row r="20" spans="1:12" x14ac:dyDescent="0.25">
      <c r="A20" s="20">
        <v>12</v>
      </c>
      <c r="B20" s="21" t="s">
        <v>24</v>
      </c>
      <c r="C20" s="64">
        <v>87793</v>
      </c>
      <c r="D20" s="64">
        <v>1699538</v>
      </c>
      <c r="E20" s="64">
        <v>6378</v>
      </c>
      <c r="F20" s="64">
        <v>570499</v>
      </c>
      <c r="G20" s="64">
        <v>92898</v>
      </c>
      <c r="H20" s="64">
        <v>149584</v>
      </c>
      <c r="I20" s="64">
        <v>983</v>
      </c>
      <c r="J20" s="64">
        <v>3681488</v>
      </c>
      <c r="K20" s="22">
        <f t="shared" si="0"/>
        <v>188052</v>
      </c>
      <c r="L20" s="64">
        <f t="shared" si="0"/>
        <v>6101109</v>
      </c>
    </row>
    <row r="21" spans="1:12" x14ac:dyDescent="0.25">
      <c r="A21" s="23" t="s">
        <v>25</v>
      </c>
      <c r="B21" s="24" t="s">
        <v>26</v>
      </c>
      <c r="C21" s="23">
        <f>SUM(C9:C20)</f>
        <v>442096</v>
      </c>
      <c r="D21" s="23">
        <f t="shared" ref="D21:J21" si="1">SUM(D9:D20)</f>
        <v>4790538</v>
      </c>
      <c r="E21" s="23">
        <f t="shared" si="1"/>
        <v>27676</v>
      </c>
      <c r="F21" s="23">
        <f t="shared" si="1"/>
        <v>2134064</v>
      </c>
      <c r="G21" s="23">
        <f t="shared" si="1"/>
        <v>93146</v>
      </c>
      <c r="H21" s="66">
        <f t="shared" si="1"/>
        <v>168607</v>
      </c>
      <c r="I21" s="23">
        <f>SUM(I9:I20)</f>
        <v>3027</v>
      </c>
      <c r="J21" s="66">
        <f t="shared" si="1"/>
        <v>4503128</v>
      </c>
      <c r="K21" s="23">
        <f>SUM(K9:K20)</f>
        <v>565945</v>
      </c>
      <c r="L21" s="23">
        <f>SUM(L9:L20)</f>
        <v>11596337</v>
      </c>
    </row>
    <row r="22" spans="1:12" x14ac:dyDescent="0.25">
      <c r="A22" s="19" t="s">
        <v>79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x14ac:dyDescent="0.25">
      <c r="A23" s="20">
        <v>13</v>
      </c>
      <c r="B23" s="21" t="s">
        <v>28</v>
      </c>
      <c r="C23" s="64">
        <v>35506</v>
      </c>
      <c r="D23" s="64">
        <v>904410</v>
      </c>
      <c r="E23" s="64">
        <v>7436</v>
      </c>
      <c r="F23" s="64">
        <v>561437</v>
      </c>
      <c r="G23" s="64">
        <v>0</v>
      </c>
      <c r="H23" s="64">
        <v>0</v>
      </c>
      <c r="I23" s="64">
        <v>1376</v>
      </c>
      <c r="J23" s="64">
        <v>178831</v>
      </c>
      <c r="K23" s="22">
        <f t="shared" ref="K23:L44" si="2">C23+E23+G23+I23</f>
        <v>44318</v>
      </c>
      <c r="L23" s="64">
        <f t="shared" si="2"/>
        <v>1644678</v>
      </c>
    </row>
    <row r="24" spans="1:12" x14ac:dyDescent="0.25">
      <c r="A24" s="20">
        <v>14</v>
      </c>
      <c r="B24" s="21" t="s">
        <v>29</v>
      </c>
      <c r="C24" s="64">
        <v>77892</v>
      </c>
      <c r="D24" s="64">
        <v>82517</v>
      </c>
      <c r="E24" s="64">
        <v>412</v>
      </c>
      <c r="F24" s="64">
        <v>15866</v>
      </c>
      <c r="G24" s="64">
        <v>2</v>
      </c>
      <c r="H24" s="64">
        <v>37051</v>
      </c>
      <c r="I24" s="64">
        <v>148</v>
      </c>
      <c r="J24" s="64">
        <v>4483</v>
      </c>
      <c r="K24" s="22">
        <f t="shared" si="2"/>
        <v>78454</v>
      </c>
      <c r="L24" s="64">
        <f t="shared" si="2"/>
        <v>139917</v>
      </c>
    </row>
    <row r="25" spans="1:12" x14ac:dyDescent="0.25">
      <c r="A25" s="20">
        <v>15</v>
      </c>
      <c r="B25" s="21" t="s">
        <v>30</v>
      </c>
      <c r="C25" s="64">
        <v>7</v>
      </c>
      <c r="D25" s="64">
        <v>605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22">
        <f t="shared" si="2"/>
        <v>7</v>
      </c>
      <c r="L25" s="64">
        <f t="shared" si="2"/>
        <v>605</v>
      </c>
    </row>
    <row r="26" spans="1:12" x14ac:dyDescent="0.25">
      <c r="A26" s="20">
        <v>16</v>
      </c>
      <c r="B26" s="21" t="s">
        <v>31</v>
      </c>
      <c r="C26" s="64">
        <v>825</v>
      </c>
      <c r="D26" s="64">
        <v>51707</v>
      </c>
      <c r="E26" s="64">
        <v>257</v>
      </c>
      <c r="F26" s="64">
        <v>52082</v>
      </c>
      <c r="G26" s="64">
        <v>0</v>
      </c>
      <c r="H26" s="64">
        <v>0</v>
      </c>
      <c r="I26" s="64">
        <v>5</v>
      </c>
      <c r="J26" s="64">
        <v>2776</v>
      </c>
      <c r="K26" s="22">
        <f t="shared" si="2"/>
        <v>1087</v>
      </c>
      <c r="L26" s="64">
        <f t="shared" si="2"/>
        <v>106565</v>
      </c>
    </row>
    <row r="27" spans="1:12" x14ac:dyDescent="0.25">
      <c r="A27" s="20">
        <v>17</v>
      </c>
      <c r="B27" s="21" t="s">
        <v>32</v>
      </c>
      <c r="C27" s="64">
        <v>2392</v>
      </c>
      <c r="D27" s="64">
        <v>57548</v>
      </c>
      <c r="E27" s="64">
        <v>48</v>
      </c>
      <c r="F27" s="64">
        <v>2810</v>
      </c>
      <c r="G27" s="64">
        <v>0</v>
      </c>
      <c r="H27" s="64">
        <v>0</v>
      </c>
      <c r="I27" s="64">
        <v>3</v>
      </c>
      <c r="J27" s="64">
        <v>140</v>
      </c>
      <c r="K27" s="22">
        <f t="shared" si="2"/>
        <v>2443</v>
      </c>
      <c r="L27" s="64">
        <f t="shared" si="2"/>
        <v>60498</v>
      </c>
    </row>
    <row r="28" spans="1:12" x14ac:dyDescent="0.25">
      <c r="A28" s="20">
        <v>18</v>
      </c>
      <c r="B28" s="21" t="s">
        <v>33</v>
      </c>
      <c r="C28" s="64">
        <v>15</v>
      </c>
      <c r="D28" s="64">
        <v>87</v>
      </c>
      <c r="E28" s="64">
        <v>5</v>
      </c>
      <c r="F28" s="64">
        <v>75</v>
      </c>
      <c r="G28" s="64">
        <v>0</v>
      </c>
      <c r="H28" s="64">
        <v>0</v>
      </c>
      <c r="I28" s="64">
        <v>0</v>
      </c>
      <c r="J28" s="64">
        <v>0</v>
      </c>
      <c r="K28" s="22">
        <f t="shared" si="2"/>
        <v>20</v>
      </c>
      <c r="L28" s="64">
        <f t="shared" si="2"/>
        <v>162</v>
      </c>
    </row>
    <row r="29" spans="1:12" x14ac:dyDescent="0.25">
      <c r="A29" s="20">
        <v>19</v>
      </c>
      <c r="B29" s="21" t="s">
        <v>34</v>
      </c>
      <c r="C29" s="64">
        <v>567</v>
      </c>
      <c r="D29" s="64">
        <v>29591</v>
      </c>
      <c r="E29" s="64">
        <v>543</v>
      </c>
      <c r="F29" s="64">
        <v>16247</v>
      </c>
      <c r="G29" s="64">
        <v>0</v>
      </c>
      <c r="H29" s="64">
        <v>0</v>
      </c>
      <c r="I29" s="64">
        <v>343</v>
      </c>
      <c r="J29" s="64">
        <v>20032</v>
      </c>
      <c r="K29" s="22">
        <f t="shared" si="2"/>
        <v>1453</v>
      </c>
      <c r="L29" s="64">
        <f t="shared" si="2"/>
        <v>65870</v>
      </c>
    </row>
    <row r="30" spans="1:12" x14ac:dyDescent="0.25">
      <c r="A30" s="20">
        <v>20</v>
      </c>
      <c r="B30" s="21" t="s">
        <v>35</v>
      </c>
      <c r="C30" s="64">
        <v>113121</v>
      </c>
      <c r="D30" s="64">
        <v>2187629</v>
      </c>
      <c r="E30" s="64">
        <v>24687</v>
      </c>
      <c r="F30" s="64">
        <v>1464177</v>
      </c>
      <c r="G30" s="64">
        <v>0</v>
      </c>
      <c r="H30" s="64">
        <v>0</v>
      </c>
      <c r="I30" s="64">
        <v>5774</v>
      </c>
      <c r="J30" s="64">
        <v>694984</v>
      </c>
      <c r="K30" s="22">
        <f t="shared" si="2"/>
        <v>143582</v>
      </c>
      <c r="L30" s="64">
        <f t="shared" si="2"/>
        <v>4346790</v>
      </c>
    </row>
    <row r="31" spans="1:12" x14ac:dyDescent="0.25">
      <c r="A31" s="20">
        <v>21</v>
      </c>
      <c r="B31" s="21" t="s">
        <v>36</v>
      </c>
      <c r="C31" s="64">
        <v>65733</v>
      </c>
      <c r="D31" s="64">
        <v>2042034</v>
      </c>
      <c r="E31" s="64">
        <v>15702</v>
      </c>
      <c r="F31" s="64">
        <v>1268295</v>
      </c>
      <c r="G31" s="64">
        <v>0</v>
      </c>
      <c r="H31" s="64">
        <v>0</v>
      </c>
      <c r="I31" s="64">
        <v>3148</v>
      </c>
      <c r="J31" s="64">
        <v>315258</v>
      </c>
      <c r="K31" s="22">
        <f t="shared" si="2"/>
        <v>84583</v>
      </c>
      <c r="L31" s="64">
        <f t="shared" si="2"/>
        <v>3625587</v>
      </c>
    </row>
    <row r="32" spans="1:12" x14ac:dyDescent="0.25">
      <c r="A32" s="20">
        <v>22</v>
      </c>
      <c r="B32" s="21" t="s">
        <v>37</v>
      </c>
      <c r="C32" s="64">
        <v>6416</v>
      </c>
      <c r="D32" s="64">
        <v>77811</v>
      </c>
      <c r="E32" s="64">
        <v>172</v>
      </c>
      <c r="F32" s="64">
        <v>21240</v>
      </c>
      <c r="G32" s="64">
        <v>0</v>
      </c>
      <c r="H32" s="64">
        <v>0</v>
      </c>
      <c r="I32" s="64">
        <v>24</v>
      </c>
      <c r="J32" s="64">
        <v>10530</v>
      </c>
      <c r="K32" s="22">
        <f t="shared" si="2"/>
        <v>6612</v>
      </c>
      <c r="L32" s="64">
        <f t="shared" si="2"/>
        <v>109581</v>
      </c>
    </row>
    <row r="33" spans="1:12" x14ac:dyDescent="0.25">
      <c r="A33" s="20">
        <v>23</v>
      </c>
      <c r="B33" s="21" t="s">
        <v>38</v>
      </c>
      <c r="C33" s="64">
        <v>17788</v>
      </c>
      <c r="D33" s="64">
        <v>334015</v>
      </c>
      <c r="E33" s="64">
        <v>1596</v>
      </c>
      <c r="F33" s="64">
        <v>87570</v>
      </c>
      <c r="G33" s="64">
        <v>0</v>
      </c>
      <c r="H33" s="64">
        <v>0</v>
      </c>
      <c r="I33" s="64">
        <v>535</v>
      </c>
      <c r="J33" s="64">
        <v>10992</v>
      </c>
      <c r="K33" s="22">
        <f t="shared" si="2"/>
        <v>19919</v>
      </c>
      <c r="L33" s="64">
        <f t="shared" si="2"/>
        <v>432577</v>
      </c>
    </row>
    <row r="34" spans="1:12" x14ac:dyDescent="0.25">
      <c r="A34" s="20">
        <v>24</v>
      </c>
      <c r="B34" s="21" t="s">
        <v>39</v>
      </c>
      <c r="C34" s="64">
        <v>89300</v>
      </c>
      <c r="D34" s="64">
        <v>548642</v>
      </c>
      <c r="E34" s="64">
        <v>2106</v>
      </c>
      <c r="F34" s="64">
        <v>100966</v>
      </c>
      <c r="G34" s="64">
        <v>0</v>
      </c>
      <c r="H34" s="64">
        <v>0</v>
      </c>
      <c r="I34" s="64">
        <v>195</v>
      </c>
      <c r="J34" s="64">
        <v>32164</v>
      </c>
      <c r="K34" s="22">
        <f t="shared" si="2"/>
        <v>91601</v>
      </c>
      <c r="L34" s="64">
        <f t="shared" si="2"/>
        <v>681772</v>
      </c>
    </row>
    <row r="35" spans="1:12" x14ac:dyDescent="0.25">
      <c r="A35" s="20">
        <v>25</v>
      </c>
      <c r="B35" s="25" t="s">
        <v>40</v>
      </c>
      <c r="C35" s="64">
        <v>156</v>
      </c>
      <c r="D35" s="64">
        <v>1150</v>
      </c>
      <c r="E35" s="64">
        <v>10</v>
      </c>
      <c r="F35" s="64">
        <v>748</v>
      </c>
      <c r="G35" s="64">
        <v>0</v>
      </c>
      <c r="H35" s="64">
        <v>0</v>
      </c>
      <c r="I35" s="64">
        <v>7</v>
      </c>
      <c r="J35" s="64">
        <v>1968</v>
      </c>
      <c r="K35" s="22">
        <f t="shared" si="2"/>
        <v>173</v>
      </c>
      <c r="L35" s="64">
        <f t="shared" si="2"/>
        <v>3866</v>
      </c>
    </row>
    <row r="36" spans="1:12" x14ac:dyDescent="0.25">
      <c r="A36" s="20">
        <v>26</v>
      </c>
      <c r="B36" s="25" t="s">
        <v>41</v>
      </c>
      <c r="C36" s="64">
        <v>16</v>
      </c>
      <c r="D36" s="64">
        <v>6656</v>
      </c>
      <c r="E36" s="64">
        <v>231</v>
      </c>
      <c r="F36" s="64">
        <v>5769</v>
      </c>
      <c r="G36" s="64">
        <v>7</v>
      </c>
      <c r="H36" s="64">
        <v>44</v>
      </c>
      <c r="I36" s="64">
        <v>116</v>
      </c>
      <c r="J36" s="64">
        <v>12726</v>
      </c>
      <c r="K36" s="22">
        <f t="shared" si="2"/>
        <v>370</v>
      </c>
      <c r="L36" s="64">
        <f t="shared" si="2"/>
        <v>25195</v>
      </c>
    </row>
    <row r="37" spans="1:12" x14ac:dyDescent="0.25">
      <c r="A37" s="20">
        <v>27</v>
      </c>
      <c r="B37" s="25" t="s">
        <v>42</v>
      </c>
      <c r="C37" s="64">
        <v>13</v>
      </c>
      <c r="D37" s="64">
        <v>1363</v>
      </c>
      <c r="E37" s="64">
        <v>4</v>
      </c>
      <c r="F37" s="64">
        <v>966</v>
      </c>
      <c r="G37" s="64">
        <v>0</v>
      </c>
      <c r="H37" s="64">
        <v>0</v>
      </c>
      <c r="I37" s="64">
        <v>0</v>
      </c>
      <c r="J37" s="64">
        <v>0</v>
      </c>
      <c r="K37" s="22">
        <f t="shared" si="2"/>
        <v>17</v>
      </c>
      <c r="L37" s="64">
        <f t="shared" si="2"/>
        <v>2329</v>
      </c>
    </row>
    <row r="38" spans="1:12" x14ac:dyDescent="0.25">
      <c r="A38" s="20">
        <v>28</v>
      </c>
      <c r="B38" s="25" t="s">
        <v>43</v>
      </c>
      <c r="C38" s="64">
        <v>29489</v>
      </c>
      <c r="D38" s="64">
        <v>690862</v>
      </c>
      <c r="E38" s="64">
        <v>7756</v>
      </c>
      <c r="F38" s="64">
        <v>440330</v>
      </c>
      <c r="G38" s="64">
        <v>2</v>
      </c>
      <c r="H38" s="64">
        <v>193</v>
      </c>
      <c r="I38" s="64">
        <v>1344</v>
      </c>
      <c r="J38" s="64">
        <v>155472</v>
      </c>
      <c r="K38" s="22">
        <f t="shared" si="2"/>
        <v>38591</v>
      </c>
      <c r="L38" s="64">
        <f t="shared" si="2"/>
        <v>1286857</v>
      </c>
    </row>
    <row r="39" spans="1:12" x14ac:dyDescent="0.25">
      <c r="A39" s="20">
        <v>29</v>
      </c>
      <c r="B39" s="25" t="s">
        <v>44</v>
      </c>
      <c r="C39" s="64">
        <v>59</v>
      </c>
      <c r="D39" s="64">
        <v>4083</v>
      </c>
      <c r="E39" s="64">
        <v>110</v>
      </c>
      <c r="F39" s="64">
        <v>14774</v>
      </c>
      <c r="G39" s="64">
        <v>0</v>
      </c>
      <c r="H39" s="64">
        <v>0</v>
      </c>
      <c r="I39" s="64">
        <v>8</v>
      </c>
      <c r="J39" s="64">
        <v>2456</v>
      </c>
      <c r="K39" s="22">
        <f t="shared" si="2"/>
        <v>177</v>
      </c>
      <c r="L39" s="64">
        <f t="shared" si="2"/>
        <v>21313</v>
      </c>
    </row>
    <row r="40" spans="1:12" x14ac:dyDescent="0.25">
      <c r="A40" s="20">
        <v>30</v>
      </c>
      <c r="B40" s="25" t="s">
        <v>45</v>
      </c>
      <c r="C40" s="64">
        <v>364</v>
      </c>
      <c r="D40" s="64">
        <v>28745</v>
      </c>
      <c r="E40" s="64">
        <v>87</v>
      </c>
      <c r="F40" s="64">
        <v>12869</v>
      </c>
      <c r="G40" s="64">
        <v>0</v>
      </c>
      <c r="H40" s="64">
        <v>0</v>
      </c>
      <c r="I40" s="64">
        <v>3</v>
      </c>
      <c r="J40" s="64">
        <v>1719</v>
      </c>
      <c r="K40" s="22">
        <f t="shared" si="2"/>
        <v>454</v>
      </c>
      <c r="L40" s="64">
        <f t="shared" si="2"/>
        <v>43333</v>
      </c>
    </row>
    <row r="41" spans="1:12" x14ac:dyDescent="0.25">
      <c r="A41" s="20">
        <v>31</v>
      </c>
      <c r="B41" s="25" t="s">
        <v>46</v>
      </c>
      <c r="C41" s="64">
        <v>42</v>
      </c>
      <c r="D41" s="64">
        <v>343</v>
      </c>
      <c r="E41" s="64">
        <v>15</v>
      </c>
      <c r="F41" s="64">
        <v>149</v>
      </c>
      <c r="G41" s="64">
        <v>0</v>
      </c>
      <c r="H41" s="64">
        <v>0</v>
      </c>
      <c r="I41" s="64">
        <v>10</v>
      </c>
      <c r="J41" s="64">
        <v>1339</v>
      </c>
      <c r="K41" s="22">
        <f t="shared" si="2"/>
        <v>67</v>
      </c>
      <c r="L41" s="64">
        <f t="shared" si="2"/>
        <v>1831</v>
      </c>
    </row>
    <row r="42" spans="1:12" x14ac:dyDescent="0.25">
      <c r="A42" s="20">
        <v>32</v>
      </c>
      <c r="B42" s="25" t="s">
        <v>47</v>
      </c>
      <c r="C42" s="64">
        <v>167</v>
      </c>
      <c r="D42" s="64">
        <v>2884</v>
      </c>
      <c r="E42" s="64">
        <v>3</v>
      </c>
      <c r="F42" s="64">
        <v>275</v>
      </c>
      <c r="G42" s="64">
        <v>0</v>
      </c>
      <c r="H42" s="64">
        <v>0</v>
      </c>
      <c r="I42" s="64">
        <v>0</v>
      </c>
      <c r="J42" s="64">
        <v>0</v>
      </c>
      <c r="K42" s="22">
        <f t="shared" si="2"/>
        <v>170</v>
      </c>
      <c r="L42" s="64">
        <f t="shared" si="2"/>
        <v>3159</v>
      </c>
    </row>
    <row r="43" spans="1:12" x14ac:dyDescent="0.25">
      <c r="A43" s="20">
        <v>33</v>
      </c>
      <c r="B43" s="25" t="s">
        <v>48</v>
      </c>
      <c r="C43" s="64">
        <v>10606</v>
      </c>
      <c r="D43" s="64">
        <v>274210</v>
      </c>
      <c r="E43" s="64">
        <v>2099</v>
      </c>
      <c r="F43" s="64">
        <v>139671</v>
      </c>
      <c r="G43" s="64">
        <v>0</v>
      </c>
      <c r="H43" s="64">
        <v>0</v>
      </c>
      <c r="I43" s="64">
        <v>608</v>
      </c>
      <c r="J43" s="64">
        <v>82737</v>
      </c>
      <c r="K43" s="22">
        <f t="shared" si="2"/>
        <v>13313</v>
      </c>
      <c r="L43" s="64">
        <f t="shared" si="2"/>
        <v>496618</v>
      </c>
    </row>
    <row r="44" spans="1:12" x14ac:dyDescent="0.25">
      <c r="A44" s="20">
        <v>34</v>
      </c>
      <c r="B44" s="25" t="s">
        <v>49</v>
      </c>
      <c r="C44" s="64">
        <v>120</v>
      </c>
      <c r="D44" s="64">
        <v>1151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22">
        <f t="shared" si="2"/>
        <v>120</v>
      </c>
      <c r="L44" s="64">
        <f t="shared" si="2"/>
        <v>1151</v>
      </c>
    </row>
    <row r="45" spans="1:12" x14ac:dyDescent="0.25">
      <c r="A45" s="23" t="s">
        <v>50</v>
      </c>
      <c r="B45" s="24" t="s">
        <v>26</v>
      </c>
      <c r="C45" s="23">
        <f>SUM(C23:C44)</f>
        <v>450594</v>
      </c>
      <c r="D45" s="23">
        <f t="shared" ref="D45:L45" si="3">SUM(D23:D44)</f>
        <v>7328043</v>
      </c>
      <c r="E45" s="23">
        <f t="shared" si="3"/>
        <v>63279</v>
      </c>
      <c r="F45" s="23">
        <f t="shared" si="3"/>
        <v>4206316</v>
      </c>
      <c r="G45" s="23">
        <f t="shared" si="3"/>
        <v>11</v>
      </c>
      <c r="H45" s="23">
        <f t="shared" si="3"/>
        <v>37288</v>
      </c>
      <c r="I45" s="23">
        <f t="shared" si="3"/>
        <v>13647</v>
      </c>
      <c r="J45" s="23">
        <f t="shared" si="3"/>
        <v>1528607</v>
      </c>
      <c r="K45" s="23">
        <f t="shared" si="3"/>
        <v>527531</v>
      </c>
      <c r="L45" s="23">
        <f t="shared" si="3"/>
        <v>13100254</v>
      </c>
    </row>
    <row r="46" spans="1:12" x14ac:dyDescent="0.25">
      <c r="A46" s="23" t="s">
        <v>51</v>
      </c>
      <c r="B46" s="24" t="s">
        <v>81</v>
      </c>
      <c r="C46" s="23">
        <f>+C45+C21</f>
        <v>892690</v>
      </c>
      <c r="D46" s="23">
        <f t="shared" ref="D46:L46" si="4">+D45+D21</f>
        <v>12118581</v>
      </c>
      <c r="E46" s="23">
        <f t="shared" si="4"/>
        <v>90955</v>
      </c>
      <c r="F46" s="23">
        <f t="shared" si="4"/>
        <v>6340380</v>
      </c>
      <c r="G46" s="23">
        <f t="shared" si="4"/>
        <v>93157</v>
      </c>
      <c r="H46" s="23">
        <f t="shared" si="4"/>
        <v>205895</v>
      </c>
      <c r="I46" s="23">
        <f t="shared" si="4"/>
        <v>16674</v>
      </c>
      <c r="J46" s="23">
        <f t="shared" si="4"/>
        <v>6031735</v>
      </c>
      <c r="K46" s="23">
        <f>+K45+K21</f>
        <v>1093476</v>
      </c>
      <c r="L46" s="23">
        <f t="shared" si="4"/>
        <v>24696591</v>
      </c>
    </row>
    <row r="47" spans="1:12" x14ac:dyDescent="0.25">
      <c r="A47" s="19" t="s">
        <v>53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x14ac:dyDescent="0.25">
      <c r="A48" s="20">
        <v>35</v>
      </c>
      <c r="B48" s="21" t="s">
        <v>54</v>
      </c>
      <c r="C48" s="64">
        <v>124412</v>
      </c>
      <c r="D48" s="64">
        <v>334468</v>
      </c>
      <c r="E48" s="64">
        <v>199</v>
      </c>
      <c r="F48" s="64">
        <v>52963</v>
      </c>
      <c r="G48" s="64">
        <v>0</v>
      </c>
      <c r="H48" s="64">
        <v>0</v>
      </c>
      <c r="I48" s="64">
        <v>0</v>
      </c>
      <c r="J48" s="64">
        <v>0</v>
      </c>
      <c r="K48" s="22">
        <f t="shared" ref="K48:L48" si="5">C48+E48+G48+I48</f>
        <v>124611</v>
      </c>
      <c r="L48" s="64">
        <f t="shared" si="5"/>
        <v>387431</v>
      </c>
    </row>
    <row r="49" spans="1:12" x14ac:dyDescent="0.25">
      <c r="A49" s="23" t="s">
        <v>55</v>
      </c>
      <c r="B49" s="24" t="s">
        <v>26</v>
      </c>
      <c r="C49" s="23">
        <f t="shared" ref="C49:L49" si="6">SUM(C48:C48)</f>
        <v>124412</v>
      </c>
      <c r="D49" s="66">
        <f t="shared" si="6"/>
        <v>334468</v>
      </c>
      <c r="E49" s="23">
        <f t="shared" si="6"/>
        <v>199</v>
      </c>
      <c r="F49" s="66">
        <f t="shared" si="6"/>
        <v>52963</v>
      </c>
      <c r="G49" s="23">
        <f t="shared" si="6"/>
        <v>0</v>
      </c>
      <c r="H49" s="66">
        <f t="shared" si="6"/>
        <v>0</v>
      </c>
      <c r="I49" s="23">
        <f t="shared" si="6"/>
        <v>0</v>
      </c>
      <c r="J49" s="66">
        <f t="shared" si="6"/>
        <v>0</v>
      </c>
      <c r="K49" s="23">
        <f t="shared" si="6"/>
        <v>124611</v>
      </c>
      <c r="L49" s="23">
        <f t="shared" si="6"/>
        <v>387431</v>
      </c>
    </row>
    <row r="50" spans="1:12" x14ac:dyDescent="0.25">
      <c r="A50" s="19" t="s">
        <v>56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 x14ac:dyDescent="0.25">
      <c r="A51" s="20">
        <v>36</v>
      </c>
      <c r="B51" s="21" t="s">
        <v>57</v>
      </c>
      <c r="C51" s="64">
        <v>27283</v>
      </c>
      <c r="D51" s="64">
        <v>56422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22">
        <f t="shared" ref="K51:L52" si="7">C51+E51+G51+I51</f>
        <v>27283</v>
      </c>
      <c r="L51" s="64">
        <f t="shared" si="7"/>
        <v>56422</v>
      </c>
    </row>
    <row r="52" spans="1:12" x14ac:dyDescent="0.25">
      <c r="A52" s="20">
        <v>37</v>
      </c>
      <c r="B52" s="21" t="s">
        <v>58</v>
      </c>
      <c r="C52" s="64">
        <v>754</v>
      </c>
      <c r="D52" s="64">
        <v>640</v>
      </c>
      <c r="E52" s="64">
        <v>585</v>
      </c>
      <c r="F52" s="64">
        <v>291</v>
      </c>
      <c r="G52" s="64">
        <v>1252</v>
      </c>
      <c r="H52" s="64">
        <v>1646</v>
      </c>
      <c r="I52" s="64">
        <v>3</v>
      </c>
      <c r="J52" s="64">
        <v>18</v>
      </c>
      <c r="K52" s="22">
        <f t="shared" si="7"/>
        <v>2594</v>
      </c>
      <c r="L52" s="64">
        <f t="shared" si="7"/>
        <v>2595</v>
      </c>
    </row>
    <row r="53" spans="1:12" x14ac:dyDescent="0.25">
      <c r="A53" s="23" t="s">
        <v>59</v>
      </c>
      <c r="B53" s="24" t="s">
        <v>26</v>
      </c>
      <c r="C53" s="23">
        <f>SUM(C51:C52)</f>
        <v>28037</v>
      </c>
      <c r="D53" s="66">
        <f>SUM(D51:D52)</f>
        <v>57062</v>
      </c>
      <c r="E53" s="23">
        <f>SUM(E51:E52)</f>
        <v>585</v>
      </c>
      <c r="F53" s="66">
        <f t="shared" ref="F53:J53" si="8">SUM(F51:F52)</f>
        <v>291</v>
      </c>
      <c r="G53" s="23">
        <f t="shared" si="8"/>
        <v>1252</v>
      </c>
      <c r="H53" s="66">
        <f t="shared" si="8"/>
        <v>1646</v>
      </c>
      <c r="I53" s="23">
        <f t="shared" si="8"/>
        <v>3</v>
      </c>
      <c r="J53" s="66">
        <f t="shared" si="8"/>
        <v>18</v>
      </c>
      <c r="K53" s="23">
        <f>SUM(K51:K52)</f>
        <v>29877</v>
      </c>
      <c r="L53" s="23">
        <f>SUM(L51:L52)</f>
        <v>59017</v>
      </c>
    </row>
    <row r="54" spans="1:12" x14ac:dyDescent="0.25">
      <c r="A54" s="19" t="s">
        <v>82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x14ac:dyDescent="0.25">
      <c r="A55" s="20">
        <v>38</v>
      </c>
      <c r="B55" s="21" t="s">
        <v>61</v>
      </c>
      <c r="C55" s="64">
        <v>154430</v>
      </c>
      <c r="D55" s="64">
        <v>1281792</v>
      </c>
      <c r="E55" s="64">
        <v>1677</v>
      </c>
      <c r="F55" s="64">
        <v>172946</v>
      </c>
      <c r="G55" s="64">
        <v>0</v>
      </c>
      <c r="H55" s="64">
        <v>0</v>
      </c>
      <c r="I55" s="64">
        <v>175</v>
      </c>
      <c r="J55" s="64">
        <v>57539</v>
      </c>
      <c r="K55" s="22">
        <f t="shared" ref="K55:L63" si="9">C55+E55+G55+I55</f>
        <v>156282</v>
      </c>
      <c r="L55" s="64">
        <f t="shared" si="9"/>
        <v>1512277</v>
      </c>
    </row>
    <row r="56" spans="1:12" x14ac:dyDescent="0.25">
      <c r="A56" s="20">
        <v>39</v>
      </c>
      <c r="B56" s="21" t="s">
        <v>62</v>
      </c>
      <c r="C56" s="64">
        <v>12188</v>
      </c>
      <c r="D56" s="64">
        <v>82353</v>
      </c>
      <c r="E56" s="64">
        <v>422</v>
      </c>
      <c r="F56" s="64">
        <v>5158</v>
      </c>
      <c r="G56" s="64">
        <v>0</v>
      </c>
      <c r="H56" s="64">
        <v>0</v>
      </c>
      <c r="I56" s="64">
        <v>206</v>
      </c>
      <c r="J56" s="64">
        <v>4452</v>
      </c>
      <c r="K56" s="22">
        <f t="shared" si="9"/>
        <v>12816</v>
      </c>
      <c r="L56" s="64">
        <f t="shared" si="9"/>
        <v>91963</v>
      </c>
    </row>
    <row r="57" spans="1:12" x14ac:dyDescent="0.25">
      <c r="A57" s="20">
        <v>40</v>
      </c>
      <c r="B57" s="21" t="s">
        <v>63</v>
      </c>
      <c r="C57" s="64">
        <v>27531</v>
      </c>
      <c r="D57" s="64">
        <v>73183</v>
      </c>
      <c r="E57" s="64">
        <v>28</v>
      </c>
      <c r="F57" s="64">
        <v>2069</v>
      </c>
      <c r="G57" s="64">
        <v>0</v>
      </c>
      <c r="H57" s="64">
        <v>0</v>
      </c>
      <c r="I57" s="64">
        <v>0</v>
      </c>
      <c r="J57" s="64">
        <v>0</v>
      </c>
      <c r="K57" s="22">
        <f t="shared" si="9"/>
        <v>27559</v>
      </c>
      <c r="L57" s="64">
        <f t="shared" si="9"/>
        <v>75252</v>
      </c>
    </row>
    <row r="58" spans="1:12" x14ac:dyDescent="0.25">
      <c r="A58" s="20">
        <v>41</v>
      </c>
      <c r="B58" s="21" t="s">
        <v>64</v>
      </c>
      <c r="C58" s="64">
        <v>63305</v>
      </c>
      <c r="D58" s="64">
        <v>43070</v>
      </c>
      <c r="E58" s="64">
        <v>45</v>
      </c>
      <c r="F58" s="64">
        <v>2646</v>
      </c>
      <c r="G58" s="64">
        <v>0</v>
      </c>
      <c r="H58" s="64">
        <v>0</v>
      </c>
      <c r="I58" s="64">
        <v>16</v>
      </c>
      <c r="J58" s="64">
        <v>204</v>
      </c>
      <c r="K58" s="22">
        <f t="shared" si="9"/>
        <v>63366</v>
      </c>
      <c r="L58" s="64">
        <f t="shared" si="9"/>
        <v>45920</v>
      </c>
    </row>
    <row r="59" spans="1:12" x14ac:dyDescent="0.25">
      <c r="A59" s="20">
        <v>42</v>
      </c>
      <c r="B59" s="21" t="s">
        <v>65</v>
      </c>
      <c r="C59" s="64">
        <v>631</v>
      </c>
      <c r="D59" s="64">
        <v>17492</v>
      </c>
      <c r="E59" s="64">
        <v>48</v>
      </c>
      <c r="F59" s="64">
        <v>2958</v>
      </c>
      <c r="G59" s="64">
        <v>2</v>
      </c>
      <c r="H59" s="64">
        <v>30</v>
      </c>
      <c r="I59" s="64">
        <v>34</v>
      </c>
      <c r="J59" s="64">
        <v>639</v>
      </c>
      <c r="K59" s="22">
        <f t="shared" si="9"/>
        <v>715</v>
      </c>
      <c r="L59" s="64">
        <f t="shared" si="9"/>
        <v>21119</v>
      </c>
    </row>
    <row r="60" spans="1:12" x14ac:dyDescent="0.25">
      <c r="A60" s="20">
        <v>43</v>
      </c>
      <c r="B60" s="21" t="s">
        <v>66</v>
      </c>
      <c r="C60" s="64">
        <v>218</v>
      </c>
      <c r="D60" s="64">
        <v>2901</v>
      </c>
      <c r="E60" s="64">
        <v>38</v>
      </c>
      <c r="F60" s="64">
        <v>949</v>
      </c>
      <c r="G60" s="64">
        <v>0</v>
      </c>
      <c r="H60" s="64">
        <v>0</v>
      </c>
      <c r="I60" s="64">
        <v>0</v>
      </c>
      <c r="J60" s="64">
        <v>0</v>
      </c>
      <c r="K60" s="22">
        <f t="shared" si="9"/>
        <v>256</v>
      </c>
      <c r="L60" s="64">
        <f t="shared" si="9"/>
        <v>3850</v>
      </c>
    </row>
    <row r="61" spans="1:12" x14ac:dyDescent="0.25">
      <c r="A61" s="20">
        <v>44</v>
      </c>
      <c r="B61" s="21" t="s">
        <v>67</v>
      </c>
      <c r="C61" s="64">
        <v>2457</v>
      </c>
      <c r="D61" s="64">
        <v>14557</v>
      </c>
      <c r="E61" s="64">
        <v>838</v>
      </c>
      <c r="F61" s="64">
        <v>6493</v>
      </c>
      <c r="G61" s="64">
        <v>0</v>
      </c>
      <c r="H61" s="64">
        <v>0</v>
      </c>
      <c r="I61" s="64">
        <v>66</v>
      </c>
      <c r="J61" s="64">
        <v>1655</v>
      </c>
      <c r="K61" s="22">
        <f t="shared" si="9"/>
        <v>3361</v>
      </c>
      <c r="L61" s="64">
        <f t="shared" si="9"/>
        <v>22705</v>
      </c>
    </row>
    <row r="62" spans="1:12" x14ac:dyDescent="0.25">
      <c r="A62" s="20">
        <v>45</v>
      </c>
      <c r="B62" s="21" t="s">
        <v>69</v>
      </c>
      <c r="C62" s="64">
        <v>3151</v>
      </c>
      <c r="D62" s="64">
        <v>1242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22">
        <f t="shared" si="9"/>
        <v>3151</v>
      </c>
      <c r="L62" s="64">
        <f t="shared" si="9"/>
        <v>1242</v>
      </c>
    </row>
    <row r="63" spans="1:12" x14ac:dyDescent="0.25">
      <c r="A63" s="20">
        <v>46</v>
      </c>
      <c r="B63" s="21" t="s">
        <v>70</v>
      </c>
      <c r="C63" s="64">
        <v>5445</v>
      </c>
      <c r="D63" s="64">
        <v>7581</v>
      </c>
      <c r="E63" s="64">
        <v>31</v>
      </c>
      <c r="F63" s="64">
        <v>633</v>
      </c>
      <c r="G63" s="64">
        <v>0</v>
      </c>
      <c r="H63" s="64">
        <v>0</v>
      </c>
      <c r="I63" s="64">
        <v>9</v>
      </c>
      <c r="J63" s="64">
        <v>198</v>
      </c>
      <c r="K63" s="22">
        <f t="shared" si="9"/>
        <v>5485</v>
      </c>
      <c r="L63" s="64">
        <f t="shared" si="9"/>
        <v>8412</v>
      </c>
    </row>
    <row r="64" spans="1:12" x14ac:dyDescent="0.25">
      <c r="A64" s="23" t="s">
        <v>71</v>
      </c>
      <c r="B64" s="24" t="s">
        <v>26</v>
      </c>
      <c r="C64" s="23">
        <f>SUM(C55:C63)</f>
        <v>269356</v>
      </c>
      <c r="D64" s="23">
        <f t="shared" ref="D64:L64" si="10">SUM(D55:D63)</f>
        <v>1524171</v>
      </c>
      <c r="E64" s="23">
        <f t="shared" si="10"/>
        <v>3127</v>
      </c>
      <c r="F64" s="23">
        <f t="shared" si="10"/>
        <v>193852</v>
      </c>
      <c r="G64" s="23">
        <f t="shared" si="10"/>
        <v>2</v>
      </c>
      <c r="H64" s="23">
        <f t="shared" si="10"/>
        <v>30</v>
      </c>
      <c r="I64" s="23">
        <f t="shared" si="10"/>
        <v>506</v>
      </c>
      <c r="J64" s="23">
        <f t="shared" si="10"/>
        <v>64687</v>
      </c>
      <c r="K64" s="23">
        <f t="shared" si="10"/>
        <v>272991</v>
      </c>
      <c r="L64" s="23">
        <f t="shared" si="10"/>
        <v>1782740</v>
      </c>
    </row>
    <row r="65" spans="1:12" x14ac:dyDescent="0.25">
      <c r="A65" s="68" t="s">
        <v>72</v>
      </c>
      <c r="B65" s="68"/>
      <c r="C65" s="23">
        <f t="shared" ref="C65:J65" si="11">C46+C49+C53+C64</f>
        <v>1314495</v>
      </c>
      <c r="D65" s="66">
        <f t="shared" si="11"/>
        <v>14034282</v>
      </c>
      <c r="E65" s="23">
        <f t="shared" si="11"/>
        <v>94866</v>
      </c>
      <c r="F65" s="66">
        <f t="shared" si="11"/>
        <v>6587486</v>
      </c>
      <c r="G65" s="66">
        <f t="shared" si="11"/>
        <v>94411</v>
      </c>
      <c r="H65" s="66">
        <f t="shared" si="11"/>
        <v>207571</v>
      </c>
      <c r="I65" s="66">
        <f t="shared" si="11"/>
        <v>17183</v>
      </c>
      <c r="J65" s="66">
        <f t="shared" si="11"/>
        <v>6096440</v>
      </c>
      <c r="K65" s="66">
        <f>+K46+K49+K53+K64</f>
        <v>1520955</v>
      </c>
      <c r="L65" s="66">
        <f>L46+L49+L53+L64</f>
        <v>26925779</v>
      </c>
    </row>
  </sheetData>
  <mergeCells count="18">
    <mergeCell ref="A54:L54"/>
    <mergeCell ref="A65:B65"/>
    <mergeCell ref="I6:J6"/>
    <mergeCell ref="K6:L6"/>
    <mergeCell ref="A8:L8"/>
    <mergeCell ref="A22:L22"/>
    <mergeCell ref="A47:L47"/>
    <mergeCell ref="A50:L50"/>
    <mergeCell ref="A6:A7"/>
    <mergeCell ref="B6:B7"/>
    <mergeCell ref="C6:D6"/>
    <mergeCell ref="E6:F6"/>
    <mergeCell ref="G6:H6"/>
    <mergeCell ref="A1:L1"/>
    <mergeCell ref="A2:L2"/>
    <mergeCell ref="A3:L3"/>
    <mergeCell ref="A4:L4"/>
    <mergeCell ref="I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F19D-2C39-4214-8971-0EDA3DDC9023}">
  <dimension ref="A1:P65"/>
  <sheetViews>
    <sheetView topLeftCell="A34" workbookViewId="0">
      <selection activeCell="E56" sqref="E56"/>
    </sheetView>
  </sheetViews>
  <sheetFormatPr defaultRowHeight="15" x14ac:dyDescent="0.25"/>
  <cols>
    <col min="2" max="2" width="37.28515625" bestFit="1" customWidth="1"/>
  </cols>
  <sheetData>
    <row r="1" spans="1:16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14" t="s">
        <v>168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x14ac:dyDescent="0.25">
      <c r="A4" s="13" t="s">
        <v>276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25">
      <c r="A5" s="9"/>
      <c r="B5" s="56"/>
      <c r="C5" s="9"/>
      <c r="D5" s="57"/>
      <c r="E5" s="9"/>
      <c r="F5" s="57"/>
      <c r="G5" s="9"/>
      <c r="H5" s="57"/>
      <c r="I5" s="9"/>
      <c r="J5" s="57"/>
      <c r="K5" s="9"/>
      <c r="L5" s="57"/>
      <c r="M5" s="7" t="s">
        <v>74</v>
      </c>
      <c r="N5" s="6"/>
      <c r="O5" s="58" t="s">
        <v>176</v>
      </c>
      <c r="P5" s="9"/>
    </row>
    <row r="6" spans="1:16" ht="15" customHeight="1" x14ac:dyDescent="0.25">
      <c r="A6" s="59" t="s">
        <v>4</v>
      </c>
      <c r="B6" s="60" t="s">
        <v>5</v>
      </c>
      <c r="C6" s="61" t="s">
        <v>169</v>
      </c>
      <c r="D6" s="61"/>
      <c r="E6" s="61" t="s">
        <v>170</v>
      </c>
      <c r="F6" s="61"/>
      <c r="G6" s="61" t="s">
        <v>171</v>
      </c>
      <c r="H6" s="61"/>
      <c r="I6" s="61" t="s">
        <v>172</v>
      </c>
      <c r="J6" s="61"/>
      <c r="K6" s="61" t="s">
        <v>173</v>
      </c>
      <c r="L6" s="61"/>
      <c r="M6" s="61" t="s">
        <v>174</v>
      </c>
      <c r="N6" s="61"/>
      <c r="O6" s="61" t="s">
        <v>175</v>
      </c>
      <c r="P6" s="61"/>
    </row>
    <row r="7" spans="1:16" x14ac:dyDescent="0.25">
      <c r="A7" s="59"/>
      <c r="B7" s="60"/>
      <c r="C7" s="62" t="s">
        <v>138</v>
      </c>
      <c r="D7" s="63" t="s">
        <v>139</v>
      </c>
      <c r="E7" s="62" t="s">
        <v>138</v>
      </c>
      <c r="F7" s="63" t="s">
        <v>139</v>
      </c>
      <c r="G7" s="62" t="s">
        <v>138</v>
      </c>
      <c r="H7" s="63" t="s">
        <v>139</v>
      </c>
      <c r="I7" s="62" t="s">
        <v>138</v>
      </c>
      <c r="J7" s="63" t="s">
        <v>139</v>
      </c>
      <c r="K7" s="62" t="s">
        <v>138</v>
      </c>
      <c r="L7" s="63" t="s">
        <v>139</v>
      </c>
      <c r="M7" s="62" t="s">
        <v>138</v>
      </c>
      <c r="N7" s="63" t="s">
        <v>139</v>
      </c>
      <c r="O7" s="62" t="s">
        <v>138</v>
      </c>
      <c r="P7" s="62" t="s">
        <v>139</v>
      </c>
    </row>
    <row r="8" spans="1:16" x14ac:dyDescent="0.25">
      <c r="A8" s="19" t="s">
        <v>12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x14ac:dyDescent="0.25">
      <c r="A9" s="20">
        <v>1</v>
      </c>
      <c r="B9" s="21" t="s">
        <v>13</v>
      </c>
      <c r="C9" s="64">
        <v>5</v>
      </c>
      <c r="D9" s="64">
        <v>1270</v>
      </c>
      <c r="E9" s="64">
        <v>6515</v>
      </c>
      <c r="F9" s="64">
        <v>32959</v>
      </c>
      <c r="G9" s="64">
        <v>36786</v>
      </c>
      <c r="H9" s="64">
        <v>433206</v>
      </c>
      <c r="I9" s="64">
        <v>76</v>
      </c>
      <c r="J9" s="64">
        <v>2878</v>
      </c>
      <c r="K9" s="64">
        <v>13544</v>
      </c>
      <c r="L9" s="64">
        <v>45315</v>
      </c>
      <c r="M9" s="64">
        <v>12</v>
      </c>
      <c r="N9" s="64">
        <v>126</v>
      </c>
      <c r="O9" s="64">
        <f>C9+E9+G9+I9+K9+M9</f>
        <v>56938</v>
      </c>
      <c r="P9" s="64">
        <f>D9+F9+H9+J9+L9+N9</f>
        <v>515754</v>
      </c>
    </row>
    <row r="10" spans="1:16" x14ac:dyDescent="0.25">
      <c r="A10" s="20">
        <v>2</v>
      </c>
      <c r="B10" s="21" t="s">
        <v>14</v>
      </c>
      <c r="C10" s="64">
        <v>0</v>
      </c>
      <c r="D10" s="64">
        <v>0</v>
      </c>
      <c r="E10" s="64">
        <v>1010</v>
      </c>
      <c r="F10" s="64">
        <v>4205</v>
      </c>
      <c r="G10" s="64">
        <v>9646</v>
      </c>
      <c r="H10" s="64">
        <v>140261</v>
      </c>
      <c r="I10" s="64">
        <v>1</v>
      </c>
      <c r="J10" s="64">
        <v>2</v>
      </c>
      <c r="K10" s="64">
        <v>1</v>
      </c>
      <c r="L10" s="64">
        <v>3</v>
      </c>
      <c r="M10" s="64">
        <v>26</v>
      </c>
      <c r="N10" s="64">
        <v>140</v>
      </c>
      <c r="O10" s="64">
        <f t="shared" ref="O10:P21" si="0">C10+E10+G10+I10+K10+M10</f>
        <v>10684</v>
      </c>
      <c r="P10" s="64">
        <f t="shared" si="0"/>
        <v>144611</v>
      </c>
    </row>
    <row r="11" spans="1:16" x14ac:dyDescent="0.25">
      <c r="A11" s="20">
        <v>3</v>
      </c>
      <c r="B11" s="21" t="s">
        <v>15</v>
      </c>
      <c r="C11" s="64">
        <v>1</v>
      </c>
      <c r="D11" s="64">
        <v>25</v>
      </c>
      <c r="E11" s="64">
        <v>364</v>
      </c>
      <c r="F11" s="64">
        <v>2269</v>
      </c>
      <c r="G11" s="64">
        <v>2325</v>
      </c>
      <c r="H11" s="64">
        <v>34951</v>
      </c>
      <c r="I11" s="64">
        <v>433</v>
      </c>
      <c r="J11" s="64">
        <v>702</v>
      </c>
      <c r="K11" s="64">
        <v>0</v>
      </c>
      <c r="L11" s="64">
        <v>0</v>
      </c>
      <c r="M11" s="64">
        <v>0</v>
      </c>
      <c r="N11" s="64">
        <v>0</v>
      </c>
      <c r="O11" s="64">
        <f t="shared" si="0"/>
        <v>3123</v>
      </c>
      <c r="P11" s="64">
        <f t="shared" si="0"/>
        <v>37947</v>
      </c>
    </row>
    <row r="12" spans="1:16" x14ac:dyDescent="0.25">
      <c r="A12" s="20">
        <v>4</v>
      </c>
      <c r="B12" s="21" t="s">
        <v>16</v>
      </c>
      <c r="C12" s="64">
        <v>0</v>
      </c>
      <c r="D12" s="64">
        <v>0</v>
      </c>
      <c r="E12" s="64">
        <v>3284</v>
      </c>
      <c r="F12" s="64">
        <v>16934</v>
      </c>
      <c r="G12" s="64">
        <v>11093</v>
      </c>
      <c r="H12" s="64">
        <v>151528</v>
      </c>
      <c r="I12" s="64">
        <v>4007</v>
      </c>
      <c r="J12" s="64">
        <v>5676</v>
      </c>
      <c r="K12" s="64">
        <v>25</v>
      </c>
      <c r="L12" s="64">
        <v>15</v>
      </c>
      <c r="M12" s="64">
        <v>0</v>
      </c>
      <c r="N12" s="64">
        <v>0</v>
      </c>
      <c r="O12" s="64">
        <f t="shared" si="0"/>
        <v>18409</v>
      </c>
      <c r="P12" s="64">
        <f t="shared" si="0"/>
        <v>174153</v>
      </c>
    </row>
    <row r="13" spans="1:16" x14ac:dyDescent="0.25">
      <c r="A13" s="20">
        <v>5</v>
      </c>
      <c r="B13" s="21" t="s">
        <v>17</v>
      </c>
      <c r="C13" s="64">
        <v>0</v>
      </c>
      <c r="D13" s="64">
        <v>0</v>
      </c>
      <c r="E13" s="64">
        <v>1511</v>
      </c>
      <c r="F13" s="64">
        <v>9889</v>
      </c>
      <c r="G13" s="64">
        <v>8337</v>
      </c>
      <c r="H13" s="64">
        <v>86054</v>
      </c>
      <c r="I13" s="64">
        <v>4</v>
      </c>
      <c r="J13" s="64">
        <v>7</v>
      </c>
      <c r="K13" s="64">
        <v>9</v>
      </c>
      <c r="L13" s="64">
        <v>1</v>
      </c>
      <c r="M13" s="64">
        <v>1</v>
      </c>
      <c r="N13" s="64">
        <v>1</v>
      </c>
      <c r="O13" s="64">
        <f t="shared" si="0"/>
        <v>9862</v>
      </c>
      <c r="P13" s="64">
        <f t="shared" si="0"/>
        <v>95952</v>
      </c>
    </row>
    <row r="14" spans="1:16" x14ac:dyDescent="0.25">
      <c r="A14" s="20">
        <v>6</v>
      </c>
      <c r="B14" s="21" t="s">
        <v>18</v>
      </c>
      <c r="C14" s="64">
        <v>0</v>
      </c>
      <c r="D14" s="64">
        <v>0</v>
      </c>
      <c r="E14" s="64">
        <v>390</v>
      </c>
      <c r="F14" s="64">
        <v>1944</v>
      </c>
      <c r="G14" s="64">
        <v>3415</v>
      </c>
      <c r="H14" s="64">
        <v>39730</v>
      </c>
      <c r="I14" s="64">
        <v>1494</v>
      </c>
      <c r="J14" s="64">
        <v>10374</v>
      </c>
      <c r="K14" s="64">
        <v>0</v>
      </c>
      <c r="L14" s="64">
        <v>0</v>
      </c>
      <c r="M14" s="64">
        <v>0</v>
      </c>
      <c r="N14" s="64">
        <v>0</v>
      </c>
      <c r="O14" s="64">
        <f t="shared" si="0"/>
        <v>5299</v>
      </c>
      <c r="P14" s="64">
        <f t="shared" si="0"/>
        <v>52048</v>
      </c>
    </row>
    <row r="15" spans="1:16" x14ac:dyDescent="0.25">
      <c r="A15" s="20">
        <v>7</v>
      </c>
      <c r="B15" s="21" t="s">
        <v>19</v>
      </c>
      <c r="C15" s="64">
        <v>0</v>
      </c>
      <c r="D15" s="64">
        <v>0</v>
      </c>
      <c r="E15" s="64">
        <v>219</v>
      </c>
      <c r="F15" s="64">
        <v>877</v>
      </c>
      <c r="G15" s="64">
        <v>1761</v>
      </c>
      <c r="H15" s="64">
        <v>20464</v>
      </c>
      <c r="I15" s="64">
        <v>476</v>
      </c>
      <c r="J15" s="64">
        <v>793</v>
      </c>
      <c r="K15" s="64">
        <v>529</v>
      </c>
      <c r="L15" s="64">
        <v>22835</v>
      </c>
      <c r="M15" s="64">
        <v>0</v>
      </c>
      <c r="N15" s="64">
        <v>0</v>
      </c>
      <c r="O15" s="64">
        <f t="shared" si="0"/>
        <v>2985</v>
      </c>
      <c r="P15" s="64">
        <f t="shared" si="0"/>
        <v>44969</v>
      </c>
    </row>
    <row r="16" spans="1:16" x14ac:dyDescent="0.25">
      <c r="A16" s="20">
        <v>8</v>
      </c>
      <c r="B16" s="21" t="s">
        <v>20</v>
      </c>
      <c r="C16" s="64">
        <v>5</v>
      </c>
      <c r="D16" s="64">
        <v>337</v>
      </c>
      <c r="E16" s="64">
        <v>6282</v>
      </c>
      <c r="F16" s="64">
        <v>29441</v>
      </c>
      <c r="G16" s="64">
        <v>30738</v>
      </c>
      <c r="H16" s="64">
        <v>321390</v>
      </c>
      <c r="I16" s="64">
        <v>18428</v>
      </c>
      <c r="J16" s="64">
        <v>38792</v>
      </c>
      <c r="K16" s="64">
        <v>696</v>
      </c>
      <c r="L16" s="64">
        <v>316</v>
      </c>
      <c r="M16" s="64">
        <v>0</v>
      </c>
      <c r="N16" s="64">
        <v>0</v>
      </c>
      <c r="O16" s="64">
        <f t="shared" si="0"/>
        <v>56149</v>
      </c>
      <c r="P16" s="64">
        <f t="shared" si="0"/>
        <v>390276</v>
      </c>
    </row>
    <row r="17" spans="1:16" x14ac:dyDescent="0.25">
      <c r="A17" s="20">
        <v>9</v>
      </c>
      <c r="B17" s="21" t="s">
        <v>21</v>
      </c>
      <c r="C17" s="64">
        <v>0</v>
      </c>
      <c r="D17" s="64">
        <v>0</v>
      </c>
      <c r="E17" s="64">
        <v>73</v>
      </c>
      <c r="F17" s="64">
        <v>357</v>
      </c>
      <c r="G17" s="64">
        <v>1590</v>
      </c>
      <c r="H17" s="64">
        <v>17123</v>
      </c>
      <c r="I17" s="64">
        <v>666</v>
      </c>
      <c r="J17" s="64">
        <v>1005</v>
      </c>
      <c r="K17" s="64">
        <v>195</v>
      </c>
      <c r="L17" s="64">
        <v>35</v>
      </c>
      <c r="M17" s="64">
        <v>0</v>
      </c>
      <c r="N17" s="64">
        <v>0</v>
      </c>
      <c r="O17" s="64">
        <f t="shared" si="0"/>
        <v>2524</v>
      </c>
      <c r="P17" s="64">
        <f t="shared" si="0"/>
        <v>18520</v>
      </c>
    </row>
    <row r="18" spans="1:16" x14ac:dyDescent="0.25">
      <c r="A18" s="20">
        <v>10</v>
      </c>
      <c r="B18" s="21" t="s">
        <v>22</v>
      </c>
      <c r="C18" s="64">
        <v>0</v>
      </c>
      <c r="D18" s="64">
        <v>0</v>
      </c>
      <c r="E18" s="64">
        <v>1899</v>
      </c>
      <c r="F18" s="64">
        <v>9664</v>
      </c>
      <c r="G18" s="64">
        <v>7732</v>
      </c>
      <c r="H18" s="64">
        <v>78178</v>
      </c>
      <c r="I18" s="64">
        <v>8</v>
      </c>
      <c r="J18" s="64">
        <v>2174</v>
      </c>
      <c r="K18" s="64">
        <v>834</v>
      </c>
      <c r="L18" s="64">
        <v>13</v>
      </c>
      <c r="M18" s="64">
        <v>29</v>
      </c>
      <c r="N18" s="64">
        <v>299</v>
      </c>
      <c r="O18" s="64">
        <f t="shared" si="0"/>
        <v>10502</v>
      </c>
      <c r="P18" s="64">
        <f t="shared" si="0"/>
        <v>90328</v>
      </c>
    </row>
    <row r="19" spans="1:16" x14ac:dyDescent="0.25">
      <c r="A19" s="20">
        <v>11</v>
      </c>
      <c r="B19" s="21" t="s">
        <v>23</v>
      </c>
      <c r="C19" s="64">
        <v>0</v>
      </c>
      <c r="D19" s="64">
        <v>0</v>
      </c>
      <c r="E19" s="64">
        <v>907</v>
      </c>
      <c r="F19" s="64">
        <v>3571</v>
      </c>
      <c r="G19" s="64">
        <v>13535</v>
      </c>
      <c r="H19" s="64">
        <v>160238</v>
      </c>
      <c r="I19" s="64">
        <v>3</v>
      </c>
      <c r="J19" s="64">
        <v>8</v>
      </c>
      <c r="K19" s="64">
        <v>6002</v>
      </c>
      <c r="L19" s="64">
        <v>21598</v>
      </c>
      <c r="M19" s="64">
        <v>0</v>
      </c>
      <c r="N19" s="64">
        <v>0</v>
      </c>
      <c r="O19" s="64">
        <f t="shared" si="0"/>
        <v>20447</v>
      </c>
      <c r="P19" s="64">
        <f t="shared" si="0"/>
        <v>185415</v>
      </c>
    </row>
    <row r="20" spans="1:16" x14ac:dyDescent="0.25">
      <c r="A20" s="20">
        <v>12</v>
      </c>
      <c r="B20" s="21" t="s">
        <v>24</v>
      </c>
      <c r="C20" s="64">
        <v>4</v>
      </c>
      <c r="D20" s="64">
        <v>575</v>
      </c>
      <c r="E20" s="64">
        <v>18366</v>
      </c>
      <c r="F20" s="64">
        <v>96586</v>
      </c>
      <c r="G20" s="64">
        <v>111712</v>
      </c>
      <c r="H20" s="64">
        <v>1575669</v>
      </c>
      <c r="I20" s="64">
        <v>92905</v>
      </c>
      <c r="J20" s="64">
        <v>165197</v>
      </c>
      <c r="K20" s="64">
        <v>0</v>
      </c>
      <c r="L20" s="64">
        <v>0</v>
      </c>
      <c r="M20" s="64">
        <v>25</v>
      </c>
      <c r="N20" s="64">
        <v>391</v>
      </c>
      <c r="O20" s="64">
        <f t="shared" si="0"/>
        <v>223012</v>
      </c>
      <c r="P20" s="64">
        <f t="shared" si="0"/>
        <v>1838418</v>
      </c>
    </row>
    <row r="21" spans="1:16" x14ac:dyDescent="0.25">
      <c r="A21" s="23" t="s">
        <v>25</v>
      </c>
      <c r="B21" s="24" t="s">
        <v>26</v>
      </c>
      <c r="C21" s="23">
        <f t="shared" ref="C21:L21" si="1">SUM(C9:C20)</f>
        <v>15</v>
      </c>
      <c r="D21" s="66">
        <f t="shared" si="1"/>
        <v>2207</v>
      </c>
      <c r="E21" s="23">
        <f t="shared" si="1"/>
        <v>40820</v>
      </c>
      <c r="F21" s="66">
        <f t="shared" si="1"/>
        <v>208696</v>
      </c>
      <c r="G21" s="23">
        <f t="shared" si="1"/>
        <v>238670</v>
      </c>
      <c r="H21" s="66">
        <f t="shared" si="1"/>
        <v>3058792</v>
      </c>
      <c r="I21" s="23">
        <f t="shared" si="1"/>
        <v>118501</v>
      </c>
      <c r="J21" s="66">
        <f t="shared" si="1"/>
        <v>227608</v>
      </c>
      <c r="K21" s="23">
        <f t="shared" si="1"/>
        <v>21835</v>
      </c>
      <c r="L21" s="66">
        <f t="shared" si="1"/>
        <v>90131</v>
      </c>
      <c r="M21" s="23">
        <f>SUM(M9:M20)</f>
        <v>93</v>
      </c>
      <c r="N21" s="66">
        <f>SUM(N9:N20)</f>
        <v>957</v>
      </c>
      <c r="O21" s="23">
        <f>SUM(O9:O20)</f>
        <v>419934</v>
      </c>
      <c r="P21" s="23">
        <f t="shared" si="0"/>
        <v>3588391</v>
      </c>
    </row>
    <row r="22" spans="1:16" x14ac:dyDescent="0.25">
      <c r="A22" s="19" t="s">
        <v>149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x14ac:dyDescent="0.25">
      <c r="A23" s="20">
        <v>13</v>
      </c>
      <c r="B23" s="21" t="s">
        <v>28</v>
      </c>
      <c r="C23" s="64">
        <v>0</v>
      </c>
      <c r="D23" s="64">
        <v>0</v>
      </c>
      <c r="E23" s="64">
        <v>1502</v>
      </c>
      <c r="F23" s="64">
        <v>5423</v>
      </c>
      <c r="G23" s="64">
        <v>9601</v>
      </c>
      <c r="H23" s="64">
        <v>168541</v>
      </c>
      <c r="I23" s="64">
        <v>0</v>
      </c>
      <c r="J23" s="64">
        <v>0</v>
      </c>
      <c r="K23" s="64">
        <v>30794</v>
      </c>
      <c r="L23" s="64">
        <v>8478</v>
      </c>
      <c r="M23" s="64">
        <v>0</v>
      </c>
      <c r="N23" s="64">
        <v>0</v>
      </c>
      <c r="O23" s="64">
        <f t="shared" ref="O23:P44" si="2">C23+E23+G23+I23+K23+M23</f>
        <v>41897</v>
      </c>
      <c r="P23" s="64">
        <f t="shared" si="2"/>
        <v>182442</v>
      </c>
    </row>
    <row r="24" spans="1:16" x14ac:dyDescent="0.25">
      <c r="A24" s="20">
        <v>14</v>
      </c>
      <c r="B24" s="21" t="s">
        <v>29</v>
      </c>
      <c r="C24" s="64">
        <v>0</v>
      </c>
      <c r="D24" s="64">
        <v>0</v>
      </c>
      <c r="E24" s="64">
        <v>0</v>
      </c>
      <c r="F24" s="64">
        <v>0</v>
      </c>
      <c r="G24" s="64">
        <v>7121</v>
      </c>
      <c r="H24" s="64">
        <v>63983</v>
      </c>
      <c r="I24" s="64">
        <v>0</v>
      </c>
      <c r="J24" s="64">
        <v>0</v>
      </c>
      <c r="K24" s="64">
        <v>39417</v>
      </c>
      <c r="L24" s="64">
        <v>9843</v>
      </c>
      <c r="M24" s="64">
        <v>0</v>
      </c>
      <c r="N24" s="64">
        <v>0</v>
      </c>
      <c r="O24" s="64">
        <f t="shared" si="2"/>
        <v>46538</v>
      </c>
      <c r="P24" s="64">
        <f t="shared" si="2"/>
        <v>73826</v>
      </c>
    </row>
    <row r="25" spans="1:16" x14ac:dyDescent="0.25">
      <c r="A25" s="20">
        <v>15</v>
      </c>
      <c r="B25" s="21" t="s">
        <v>30</v>
      </c>
      <c r="C25" s="64">
        <v>0</v>
      </c>
      <c r="D25" s="64">
        <v>0</v>
      </c>
      <c r="E25" s="64">
        <v>0</v>
      </c>
      <c r="F25" s="64">
        <v>0</v>
      </c>
      <c r="G25" s="64">
        <v>2</v>
      </c>
      <c r="H25" s="64">
        <v>15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f t="shared" si="2"/>
        <v>2</v>
      </c>
      <c r="P25" s="64">
        <f t="shared" si="2"/>
        <v>15</v>
      </c>
    </row>
    <row r="26" spans="1:16" x14ac:dyDescent="0.25">
      <c r="A26" s="20">
        <v>16</v>
      </c>
      <c r="B26" s="21" t="s">
        <v>31</v>
      </c>
      <c r="C26" s="64">
        <v>0</v>
      </c>
      <c r="D26" s="64">
        <v>0</v>
      </c>
      <c r="E26" s="64">
        <v>2</v>
      </c>
      <c r="F26" s="64">
        <v>12</v>
      </c>
      <c r="G26" s="64">
        <v>80</v>
      </c>
      <c r="H26" s="64">
        <v>1655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f t="shared" si="2"/>
        <v>82</v>
      </c>
      <c r="P26" s="64">
        <f t="shared" si="2"/>
        <v>1667</v>
      </c>
    </row>
    <row r="27" spans="1:16" x14ac:dyDescent="0.25">
      <c r="A27" s="20">
        <v>17</v>
      </c>
      <c r="B27" s="21" t="s">
        <v>32</v>
      </c>
      <c r="C27" s="64">
        <v>0</v>
      </c>
      <c r="D27" s="64">
        <v>0</v>
      </c>
      <c r="E27" s="64">
        <v>0</v>
      </c>
      <c r="F27" s="64">
        <v>0</v>
      </c>
      <c r="G27" s="64">
        <v>26738</v>
      </c>
      <c r="H27" s="64">
        <v>44057</v>
      </c>
      <c r="I27" s="64">
        <v>0</v>
      </c>
      <c r="J27" s="64">
        <v>0</v>
      </c>
      <c r="K27" s="64">
        <v>869</v>
      </c>
      <c r="L27" s="64">
        <v>64</v>
      </c>
      <c r="M27" s="64">
        <v>60</v>
      </c>
      <c r="N27" s="64">
        <v>10277</v>
      </c>
      <c r="O27" s="64">
        <f t="shared" si="2"/>
        <v>27667</v>
      </c>
      <c r="P27" s="64">
        <f t="shared" si="2"/>
        <v>54398</v>
      </c>
    </row>
    <row r="28" spans="1:16" x14ac:dyDescent="0.25">
      <c r="A28" s="20">
        <v>18</v>
      </c>
      <c r="B28" s="21" t="s">
        <v>33</v>
      </c>
      <c r="C28" s="64">
        <v>0</v>
      </c>
      <c r="D28" s="64">
        <v>0</v>
      </c>
      <c r="E28" s="64">
        <v>0</v>
      </c>
      <c r="F28" s="64">
        <v>0</v>
      </c>
      <c r="G28" s="64">
        <v>8</v>
      </c>
      <c r="H28" s="64">
        <v>114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f t="shared" si="2"/>
        <v>8</v>
      </c>
      <c r="P28" s="64">
        <f t="shared" si="2"/>
        <v>114</v>
      </c>
    </row>
    <row r="29" spans="1:16" x14ac:dyDescent="0.25">
      <c r="A29" s="20">
        <v>19</v>
      </c>
      <c r="B29" s="21" t="s">
        <v>34</v>
      </c>
      <c r="C29" s="64">
        <v>0</v>
      </c>
      <c r="D29" s="64">
        <v>0</v>
      </c>
      <c r="E29" s="64">
        <v>2</v>
      </c>
      <c r="F29" s="64">
        <v>22</v>
      </c>
      <c r="G29" s="64">
        <v>143</v>
      </c>
      <c r="H29" s="64">
        <v>1530</v>
      </c>
      <c r="I29" s="64">
        <v>1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f t="shared" si="2"/>
        <v>146</v>
      </c>
      <c r="P29" s="64">
        <f t="shared" si="2"/>
        <v>1552</v>
      </c>
    </row>
    <row r="30" spans="1:16" x14ac:dyDescent="0.25">
      <c r="A30" s="20">
        <v>20</v>
      </c>
      <c r="B30" s="21" t="s">
        <v>35</v>
      </c>
      <c r="C30" s="64">
        <v>0</v>
      </c>
      <c r="D30" s="64">
        <v>0</v>
      </c>
      <c r="E30" s="64">
        <v>18</v>
      </c>
      <c r="F30" s="64">
        <v>55</v>
      </c>
      <c r="G30" s="64">
        <v>73393</v>
      </c>
      <c r="H30" s="64">
        <v>1005171</v>
      </c>
      <c r="I30" s="64">
        <v>11</v>
      </c>
      <c r="J30" s="64">
        <v>28</v>
      </c>
      <c r="K30" s="64">
        <v>8034</v>
      </c>
      <c r="L30" s="64">
        <v>2769</v>
      </c>
      <c r="M30" s="64">
        <v>0</v>
      </c>
      <c r="N30" s="64">
        <v>0</v>
      </c>
      <c r="O30" s="64">
        <f t="shared" si="2"/>
        <v>81456</v>
      </c>
      <c r="P30" s="64">
        <f t="shared" si="2"/>
        <v>1008023</v>
      </c>
    </row>
    <row r="31" spans="1:16" x14ac:dyDescent="0.25">
      <c r="A31" s="20">
        <v>21</v>
      </c>
      <c r="B31" s="21" t="s">
        <v>36</v>
      </c>
      <c r="C31" s="64">
        <v>0</v>
      </c>
      <c r="D31" s="64">
        <v>0</v>
      </c>
      <c r="E31" s="64">
        <v>720</v>
      </c>
      <c r="F31" s="64">
        <v>6839</v>
      </c>
      <c r="G31" s="64">
        <v>10708</v>
      </c>
      <c r="H31" s="64">
        <v>121379</v>
      </c>
      <c r="I31" s="64">
        <v>2</v>
      </c>
      <c r="J31" s="64">
        <v>59</v>
      </c>
      <c r="K31" s="64">
        <v>2874</v>
      </c>
      <c r="L31" s="64">
        <v>286</v>
      </c>
      <c r="M31" s="64">
        <v>0</v>
      </c>
      <c r="N31" s="64">
        <v>0</v>
      </c>
      <c r="O31" s="64">
        <f t="shared" si="2"/>
        <v>14304</v>
      </c>
      <c r="P31" s="64">
        <f t="shared" si="2"/>
        <v>128563</v>
      </c>
    </row>
    <row r="32" spans="1:16" x14ac:dyDescent="0.25">
      <c r="A32" s="20">
        <v>22</v>
      </c>
      <c r="B32" s="21" t="s">
        <v>37</v>
      </c>
      <c r="C32" s="64">
        <v>0</v>
      </c>
      <c r="D32" s="64">
        <v>0</v>
      </c>
      <c r="E32" s="64">
        <v>526</v>
      </c>
      <c r="F32" s="64">
        <v>2839</v>
      </c>
      <c r="G32" s="64">
        <v>4189</v>
      </c>
      <c r="H32" s="64">
        <v>55188</v>
      </c>
      <c r="I32" s="64">
        <v>31</v>
      </c>
      <c r="J32" s="64">
        <v>55</v>
      </c>
      <c r="K32" s="64">
        <v>0</v>
      </c>
      <c r="L32" s="64">
        <v>0</v>
      </c>
      <c r="M32" s="64">
        <v>3</v>
      </c>
      <c r="N32" s="64">
        <v>19</v>
      </c>
      <c r="O32" s="64">
        <f t="shared" si="2"/>
        <v>4749</v>
      </c>
      <c r="P32" s="64">
        <f t="shared" si="2"/>
        <v>58101</v>
      </c>
    </row>
    <row r="33" spans="1:16" x14ac:dyDescent="0.25">
      <c r="A33" s="20">
        <v>23</v>
      </c>
      <c r="B33" s="21" t="s">
        <v>38</v>
      </c>
      <c r="C33" s="64">
        <v>0</v>
      </c>
      <c r="D33" s="64">
        <v>0</v>
      </c>
      <c r="E33" s="64">
        <v>0</v>
      </c>
      <c r="F33" s="64">
        <v>0</v>
      </c>
      <c r="G33" s="64">
        <v>7627</v>
      </c>
      <c r="H33" s="64">
        <v>64991</v>
      </c>
      <c r="I33" s="64">
        <v>0</v>
      </c>
      <c r="J33" s="64">
        <v>0</v>
      </c>
      <c r="K33" s="64">
        <v>0</v>
      </c>
      <c r="L33" s="64">
        <v>0</v>
      </c>
      <c r="M33" s="64">
        <v>344</v>
      </c>
      <c r="N33" s="64">
        <v>27</v>
      </c>
      <c r="O33" s="64">
        <f t="shared" si="2"/>
        <v>7971</v>
      </c>
      <c r="P33" s="64">
        <f t="shared" si="2"/>
        <v>65018</v>
      </c>
    </row>
    <row r="34" spans="1:16" x14ac:dyDescent="0.25">
      <c r="A34" s="20">
        <v>24</v>
      </c>
      <c r="B34" s="21" t="s">
        <v>39</v>
      </c>
      <c r="C34" s="64">
        <v>2</v>
      </c>
      <c r="D34" s="64">
        <v>44</v>
      </c>
      <c r="E34" s="64">
        <v>0</v>
      </c>
      <c r="F34" s="64">
        <v>0</v>
      </c>
      <c r="G34" s="64">
        <v>3276</v>
      </c>
      <c r="H34" s="64">
        <v>27152</v>
      </c>
      <c r="I34" s="64">
        <v>0</v>
      </c>
      <c r="J34" s="64">
        <v>0</v>
      </c>
      <c r="K34" s="64">
        <v>276</v>
      </c>
      <c r="L34" s="64">
        <v>129</v>
      </c>
      <c r="M34" s="64">
        <v>0</v>
      </c>
      <c r="N34" s="64">
        <v>0</v>
      </c>
      <c r="O34" s="64">
        <f t="shared" si="2"/>
        <v>3554</v>
      </c>
      <c r="P34" s="64">
        <f t="shared" si="2"/>
        <v>27325</v>
      </c>
    </row>
    <row r="35" spans="1:16" x14ac:dyDescent="0.25">
      <c r="A35" s="20">
        <v>25</v>
      </c>
      <c r="B35" s="25" t="s">
        <v>40</v>
      </c>
      <c r="C35" s="64">
        <v>0</v>
      </c>
      <c r="D35" s="64">
        <v>0</v>
      </c>
      <c r="E35" s="64">
        <v>8</v>
      </c>
      <c r="F35" s="64">
        <v>29</v>
      </c>
      <c r="G35" s="64">
        <v>52</v>
      </c>
      <c r="H35" s="64">
        <v>838</v>
      </c>
      <c r="I35" s="64">
        <v>1</v>
      </c>
      <c r="J35" s="64">
        <v>2</v>
      </c>
      <c r="K35" s="64">
        <v>3</v>
      </c>
      <c r="L35" s="64">
        <v>1516</v>
      </c>
      <c r="M35" s="64">
        <v>0</v>
      </c>
      <c r="N35" s="64">
        <v>0</v>
      </c>
      <c r="O35" s="64">
        <f t="shared" si="2"/>
        <v>64</v>
      </c>
      <c r="P35" s="64">
        <f t="shared" si="2"/>
        <v>2385</v>
      </c>
    </row>
    <row r="36" spans="1:16" x14ac:dyDescent="0.25">
      <c r="A36" s="20">
        <v>26</v>
      </c>
      <c r="B36" s="25" t="s">
        <v>41</v>
      </c>
      <c r="C36" s="64">
        <v>220</v>
      </c>
      <c r="D36" s="64">
        <v>2502</v>
      </c>
      <c r="E36" s="64">
        <v>1</v>
      </c>
      <c r="F36" s="64">
        <v>11</v>
      </c>
      <c r="G36" s="64">
        <v>0</v>
      </c>
      <c r="H36" s="64">
        <v>0</v>
      </c>
      <c r="I36" s="64">
        <v>0</v>
      </c>
      <c r="J36" s="64">
        <v>0</v>
      </c>
      <c r="K36" s="64">
        <v>11</v>
      </c>
      <c r="L36" s="64">
        <v>3</v>
      </c>
      <c r="M36" s="64">
        <v>10</v>
      </c>
      <c r="N36" s="64">
        <v>518</v>
      </c>
      <c r="O36" s="64">
        <f t="shared" si="2"/>
        <v>242</v>
      </c>
      <c r="P36" s="64">
        <f t="shared" si="2"/>
        <v>3034</v>
      </c>
    </row>
    <row r="37" spans="1:16" x14ac:dyDescent="0.25">
      <c r="A37" s="20">
        <v>27</v>
      </c>
      <c r="B37" s="25" t="s">
        <v>42</v>
      </c>
      <c r="C37" s="64">
        <v>0</v>
      </c>
      <c r="D37" s="64">
        <v>0</v>
      </c>
      <c r="E37" s="64">
        <v>0</v>
      </c>
      <c r="F37" s="64">
        <v>0</v>
      </c>
      <c r="G37" s="64">
        <v>7</v>
      </c>
      <c r="H37" s="64">
        <v>45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f t="shared" si="2"/>
        <v>7</v>
      </c>
      <c r="P37" s="64">
        <f t="shared" si="2"/>
        <v>45</v>
      </c>
    </row>
    <row r="38" spans="1:16" x14ac:dyDescent="0.25">
      <c r="A38" s="20">
        <v>28</v>
      </c>
      <c r="B38" s="25" t="s">
        <v>43</v>
      </c>
      <c r="C38" s="64">
        <v>0</v>
      </c>
      <c r="D38" s="64">
        <v>0</v>
      </c>
      <c r="E38" s="64">
        <v>0</v>
      </c>
      <c r="F38" s="64">
        <v>0</v>
      </c>
      <c r="G38" s="64">
        <v>329</v>
      </c>
      <c r="H38" s="64">
        <v>5680</v>
      </c>
      <c r="I38" s="64">
        <v>0</v>
      </c>
      <c r="J38" s="64">
        <v>0</v>
      </c>
      <c r="K38" s="64">
        <v>31</v>
      </c>
      <c r="L38" s="64">
        <v>14</v>
      </c>
      <c r="M38" s="64">
        <v>0</v>
      </c>
      <c r="N38" s="64">
        <v>0</v>
      </c>
      <c r="O38" s="64">
        <f t="shared" si="2"/>
        <v>360</v>
      </c>
      <c r="P38" s="64">
        <f t="shared" si="2"/>
        <v>5694</v>
      </c>
    </row>
    <row r="39" spans="1:16" x14ac:dyDescent="0.25">
      <c r="A39" s="20">
        <v>29</v>
      </c>
      <c r="B39" s="25" t="s">
        <v>44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94</v>
      </c>
      <c r="L39" s="64">
        <v>1</v>
      </c>
      <c r="M39" s="64">
        <v>0</v>
      </c>
      <c r="N39" s="64">
        <v>0</v>
      </c>
      <c r="O39" s="64">
        <f t="shared" si="2"/>
        <v>94</v>
      </c>
      <c r="P39" s="64">
        <f t="shared" si="2"/>
        <v>1</v>
      </c>
    </row>
    <row r="40" spans="1:16" x14ac:dyDescent="0.25">
      <c r="A40" s="20">
        <v>30</v>
      </c>
      <c r="B40" s="25" t="s">
        <v>45</v>
      </c>
      <c r="C40" s="64">
        <v>0</v>
      </c>
      <c r="D40" s="64">
        <v>0</v>
      </c>
      <c r="E40" s="64">
        <v>0</v>
      </c>
      <c r="F40" s="64">
        <v>0</v>
      </c>
      <c r="G40" s="64">
        <v>309</v>
      </c>
      <c r="H40" s="64">
        <v>4621</v>
      </c>
      <c r="I40" s="64">
        <v>0</v>
      </c>
      <c r="J40" s="64">
        <v>0</v>
      </c>
      <c r="K40" s="64">
        <v>2202</v>
      </c>
      <c r="L40" s="64">
        <v>836</v>
      </c>
      <c r="M40" s="64">
        <v>0</v>
      </c>
      <c r="N40" s="64">
        <v>0</v>
      </c>
      <c r="O40" s="64">
        <f t="shared" si="2"/>
        <v>2511</v>
      </c>
      <c r="P40" s="64">
        <f t="shared" si="2"/>
        <v>5457</v>
      </c>
    </row>
    <row r="41" spans="1:16" x14ac:dyDescent="0.25">
      <c r="A41" s="20">
        <v>31</v>
      </c>
      <c r="B41" s="25" t="s">
        <v>46</v>
      </c>
      <c r="C41" s="64">
        <v>0</v>
      </c>
      <c r="D41" s="64">
        <v>0</v>
      </c>
      <c r="E41" s="64">
        <v>2</v>
      </c>
      <c r="F41" s="64">
        <v>26</v>
      </c>
      <c r="G41" s="64">
        <v>5</v>
      </c>
      <c r="H41" s="64">
        <v>52</v>
      </c>
      <c r="I41" s="64">
        <v>0</v>
      </c>
      <c r="J41" s="64">
        <v>0</v>
      </c>
      <c r="K41" s="64">
        <v>35</v>
      </c>
      <c r="L41" s="64">
        <v>434</v>
      </c>
      <c r="M41" s="64">
        <v>0</v>
      </c>
      <c r="N41" s="64">
        <v>0</v>
      </c>
      <c r="O41" s="64">
        <f t="shared" si="2"/>
        <v>42</v>
      </c>
      <c r="P41" s="64">
        <f t="shared" si="2"/>
        <v>512</v>
      </c>
    </row>
    <row r="42" spans="1:16" x14ac:dyDescent="0.25">
      <c r="A42" s="20">
        <v>32</v>
      </c>
      <c r="B42" s="25" t="s">
        <v>47</v>
      </c>
      <c r="C42" s="64">
        <v>0</v>
      </c>
      <c r="D42" s="64">
        <v>0</v>
      </c>
      <c r="E42" s="64">
        <v>3</v>
      </c>
      <c r="F42" s="64">
        <v>8</v>
      </c>
      <c r="G42" s="64">
        <v>85</v>
      </c>
      <c r="H42" s="64">
        <v>701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f t="shared" si="2"/>
        <v>88</v>
      </c>
      <c r="P42" s="64">
        <f t="shared" si="2"/>
        <v>709</v>
      </c>
    </row>
    <row r="43" spans="1:16" x14ac:dyDescent="0.25">
      <c r="A43" s="20">
        <v>33</v>
      </c>
      <c r="B43" s="25" t="s">
        <v>48</v>
      </c>
      <c r="C43" s="64">
        <v>0</v>
      </c>
      <c r="D43" s="64">
        <v>0</v>
      </c>
      <c r="E43" s="64">
        <v>53</v>
      </c>
      <c r="F43" s="64">
        <v>722</v>
      </c>
      <c r="G43" s="64">
        <v>1374</v>
      </c>
      <c r="H43" s="64">
        <v>14552</v>
      </c>
      <c r="I43" s="64">
        <v>0</v>
      </c>
      <c r="J43" s="64">
        <v>0</v>
      </c>
      <c r="K43" s="64">
        <v>236</v>
      </c>
      <c r="L43" s="64">
        <v>184</v>
      </c>
      <c r="M43" s="64">
        <v>0</v>
      </c>
      <c r="N43" s="64">
        <v>0</v>
      </c>
      <c r="O43" s="64">
        <f t="shared" si="2"/>
        <v>1663</v>
      </c>
      <c r="P43" s="64">
        <f t="shared" si="2"/>
        <v>15458</v>
      </c>
    </row>
    <row r="44" spans="1:16" x14ac:dyDescent="0.25">
      <c r="A44" s="20">
        <v>34</v>
      </c>
      <c r="B44" s="25" t="s">
        <v>49</v>
      </c>
      <c r="C44" s="64">
        <v>0</v>
      </c>
      <c r="D44" s="64">
        <v>0</v>
      </c>
      <c r="E44" s="64">
        <v>9</v>
      </c>
      <c r="F44" s="64">
        <v>55</v>
      </c>
      <c r="G44" s="64">
        <v>125</v>
      </c>
      <c r="H44" s="64">
        <v>1505</v>
      </c>
      <c r="I44" s="64">
        <v>0</v>
      </c>
      <c r="J44" s="64">
        <v>0</v>
      </c>
      <c r="K44" s="64">
        <v>20</v>
      </c>
      <c r="L44" s="64">
        <v>80</v>
      </c>
      <c r="M44" s="64">
        <v>0</v>
      </c>
      <c r="N44" s="64">
        <v>0</v>
      </c>
      <c r="O44" s="64">
        <f t="shared" si="2"/>
        <v>154</v>
      </c>
      <c r="P44" s="64">
        <f t="shared" si="2"/>
        <v>1640</v>
      </c>
    </row>
    <row r="45" spans="1:16" x14ac:dyDescent="0.25">
      <c r="A45" s="23" t="s">
        <v>50</v>
      </c>
      <c r="B45" s="24" t="s">
        <v>26</v>
      </c>
      <c r="C45" s="66">
        <f>SUM(C23:C44)</f>
        <v>222</v>
      </c>
      <c r="D45" s="66">
        <f t="shared" ref="D45:N45" si="3">SUM(D23:D44)</f>
        <v>2546</v>
      </c>
      <c r="E45" s="66">
        <f t="shared" si="3"/>
        <v>2846</v>
      </c>
      <c r="F45" s="66">
        <f t="shared" si="3"/>
        <v>16041</v>
      </c>
      <c r="G45" s="66">
        <f t="shared" si="3"/>
        <v>145172</v>
      </c>
      <c r="H45" s="66">
        <f t="shared" si="3"/>
        <v>1581770</v>
      </c>
      <c r="I45" s="23">
        <f t="shared" si="3"/>
        <v>46</v>
      </c>
      <c r="J45" s="66">
        <f t="shared" si="3"/>
        <v>144</v>
      </c>
      <c r="K45" s="23">
        <f t="shared" si="3"/>
        <v>84896</v>
      </c>
      <c r="L45" s="23">
        <f t="shared" si="3"/>
        <v>24637</v>
      </c>
      <c r="M45" s="23">
        <f t="shared" si="3"/>
        <v>417</v>
      </c>
      <c r="N45" s="66">
        <f t="shared" si="3"/>
        <v>10841</v>
      </c>
      <c r="O45" s="23">
        <f t="shared" ref="O45:P45" si="4">C45+E45+G45+I45+K45+M45</f>
        <v>233599</v>
      </c>
      <c r="P45" s="23">
        <f t="shared" si="4"/>
        <v>1635979</v>
      </c>
    </row>
    <row r="46" spans="1:16" x14ac:dyDescent="0.25">
      <c r="A46" s="23" t="s">
        <v>51</v>
      </c>
      <c r="B46" s="24" t="s">
        <v>81</v>
      </c>
      <c r="C46" s="66">
        <f>+C45+C21</f>
        <v>237</v>
      </c>
      <c r="D46" s="66">
        <f t="shared" ref="D46:P46" si="5">+D45+D21</f>
        <v>4753</v>
      </c>
      <c r="E46" s="66">
        <f t="shared" si="5"/>
        <v>43666</v>
      </c>
      <c r="F46" s="66">
        <f t="shared" si="5"/>
        <v>224737</v>
      </c>
      <c r="G46" s="66">
        <f t="shared" si="5"/>
        <v>383842</v>
      </c>
      <c r="H46" s="66">
        <f t="shared" si="5"/>
        <v>4640562</v>
      </c>
      <c r="I46" s="23">
        <f t="shared" si="5"/>
        <v>118547</v>
      </c>
      <c r="J46" s="23">
        <f t="shared" si="5"/>
        <v>227752</v>
      </c>
      <c r="K46" s="23">
        <f t="shared" si="5"/>
        <v>106731</v>
      </c>
      <c r="L46" s="23">
        <f t="shared" si="5"/>
        <v>114768</v>
      </c>
      <c r="M46" s="23">
        <f t="shared" si="5"/>
        <v>510</v>
      </c>
      <c r="N46" s="23">
        <f t="shared" si="5"/>
        <v>11798</v>
      </c>
      <c r="O46" s="23">
        <f t="shared" si="5"/>
        <v>653533</v>
      </c>
      <c r="P46" s="23">
        <f t="shared" si="5"/>
        <v>5224370</v>
      </c>
    </row>
    <row r="47" spans="1:16" x14ac:dyDescent="0.25">
      <c r="A47" s="19" t="s">
        <v>53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x14ac:dyDescent="0.25">
      <c r="A48" s="20">
        <v>35</v>
      </c>
      <c r="B48" s="21" t="s">
        <v>54</v>
      </c>
      <c r="C48" s="64">
        <v>0</v>
      </c>
      <c r="D48" s="64">
        <v>0</v>
      </c>
      <c r="E48" s="64">
        <v>929</v>
      </c>
      <c r="F48" s="64">
        <v>3785</v>
      </c>
      <c r="G48" s="64">
        <v>38499</v>
      </c>
      <c r="H48" s="64">
        <v>314781</v>
      </c>
      <c r="I48" s="64">
        <v>152</v>
      </c>
      <c r="J48" s="64">
        <v>212</v>
      </c>
      <c r="K48" s="64">
        <v>571</v>
      </c>
      <c r="L48" s="64">
        <v>6</v>
      </c>
      <c r="M48" s="64">
        <v>0</v>
      </c>
      <c r="N48" s="64">
        <v>0</v>
      </c>
      <c r="O48" s="64">
        <f>C48+E48+G48+I48+K48+M48</f>
        <v>40151</v>
      </c>
      <c r="P48" s="64">
        <f>D48+F48+H48+J48+L48+N48</f>
        <v>318784</v>
      </c>
    </row>
    <row r="49" spans="1:16" x14ac:dyDescent="0.25">
      <c r="A49" s="23" t="s">
        <v>55</v>
      </c>
      <c r="B49" s="24" t="s">
        <v>26</v>
      </c>
      <c r="C49" s="66">
        <f t="shared" ref="C49:N49" si="6">SUM(C48:C48)</f>
        <v>0</v>
      </c>
      <c r="D49" s="66">
        <f t="shared" si="6"/>
        <v>0</v>
      </c>
      <c r="E49" s="66">
        <f t="shared" si="6"/>
        <v>929</v>
      </c>
      <c r="F49" s="66">
        <f t="shared" si="6"/>
        <v>3785</v>
      </c>
      <c r="G49" s="66">
        <f t="shared" si="6"/>
        <v>38499</v>
      </c>
      <c r="H49" s="66">
        <f t="shared" si="6"/>
        <v>314781</v>
      </c>
      <c r="I49" s="23">
        <f t="shared" si="6"/>
        <v>152</v>
      </c>
      <c r="J49" s="66">
        <f t="shared" si="6"/>
        <v>212</v>
      </c>
      <c r="K49" s="23">
        <f t="shared" si="6"/>
        <v>571</v>
      </c>
      <c r="L49" s="66">
        <f t="shared" si="6"/>
        <v>6</v>
      </c>
      <c r="M49" s="23">
        <f t="shared" si="6"/>
        <v>0</v>
      </c>
      <c r="N49" s="66">
        <f t="shared" si="6"/>
        <v>0</v>
      </c>
      <c r="O49" s="23">
        <f t="shared" ref="O49:P49" si="7">C49+E49+G49+I49+K49+M49</f>
        <v>40151</v>
      </c>
      <c r="P49" s="23">
        <f t="shared" si="7"/>
        <v>318784</v>
      </c>
    </row>
    <row r="50" spans="1:16" x14ac:dyDescent="0.25">
      <c r="A50" s="19" t="s">
        <v>56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x14ac:dyDescent="0.25">
      <c r="A51" s="20">
        <v>36</v>
      </c>
      <c r="B51" s="21" t="s">
        <v>57</v>
      </c>
      <c r="C51" s="64">
        <v>0</v>
      </c>
      <c r="D51" s="64">
        <v>0</v>
      </c>
      <c r="E51" s="64">
        <v>5</v>
      </c>
      <c r="F51" s="64">
        <v>9</v>
      </c>
      <c r="G51" s="64">
        <v>592</v>
      </c>
      <c r="H51" s="64">
        <v>18641</v>
      </c>
      <c r="I51" s="64">
        <v>0</v>
      </c>
      <c r="J51" s="64">
        <v>0</v>
      </c>
      <c r="K51" s="64">
        <v>4292</v>
      </c>
      <c r="L51" s="64">
        <v>4419</v>
      </c>
      <c r="M51" s="64">
        <v>0</v>
      </c>
      <c r="N51" s="64">
        <v>0</v>
      </c>
      <c r="O51" s="64">
        <f t="shared" ref="O51:P53" si="8">C51+E51+G51+I51+K51+M51</f>
        <v>4889</v>
      </c>
      <c r="P51" s="64">
        <f t="shared" si="8"/>
        <v>23069</v>
      </c>
    </row>
    <row r="52" spans="1:16" x14ac:dyDescent="0.25">
      <c r="A52" s="20">
        <v>37</v>
      </c>
      <c r="B52" s="21" t="s">
        <v>58</v>
      </c>
      <c r="C52" s="64">
        <v>0</v>
      </c>
      <c r="D52" s="64">
        <v>0</v>
      </c>
      <c r="E52" s="64">
        <v>22</v>
      </c>
      <c r="F52" s="64">
        <v>52</v>
      </c>
      <c r="G52" s="64">
        <v>1616</v>
      </c>
      <c r="H52" s="64">
        <v>6605</v>
      </c>
      <c r="I52" s="64">
        <v>173</v>
      </c>
      <c r="J52" s="64">
        <v>354</v>
      </c>
      <c r="K52" s="64">
        <v>1366</v>
      </c>
      <c r="L52" s="64">
        <v>1752</v>
      </c>
      <c r="M52" s="64">
        <v>31</v>
      </c>
      <c r="N52" s="64">
        <v>170</v>
      </c>
      <c r="O52" s="64">
        <f t="shared" si="8"/>
        <v>3208</v>
      </c>
      <c r="P52" s="64">
        <f t="shared" si="8"/>
        <v>8933</v>
      </c>
    </row>
    <row r="53" spans="1:16" x14ac:dyDescent="0.25">
      <c r="A53" s="23" t="s">
        <v>59</v>
      </c>
      <c r="B53" s="24" t="s">
        <v>26</v>
      </c>
      <c r="C53" s="66">
        <f>SUM(C51:C52)</f>
        <v>0</v>
      </c>
      <c r="D53" s="66">
        <f t="shared" ref="D53:N53" si="9">SUM(D51:D52)</f>
        <v>0</v>
      </c>
      <c r="E53" s="66">
        <f t="shared" si="9"/>
        <v>27</v>
      </c>
      <c r="F53" s="66">
        <f t="shared" si="9"/>
        <v>61</v>
      </c>
      <c r="G53" s="66">
        <f t="shared" si="9"/>
        <v>2208</v>
      </c>
      <c r="H53" s="66">
        <f t="shared" si="9"/>
        <v>25246</v>
      </c>
      <c r="I53" s="23">
        <f t="shared" si="9"/>
        <v>173</v>
      </c>
      <c r="J53" s="66">
        <f t="shared" si="9"/>
        <v>354</v>
      </c>
      <c r="K53" s="23">
        <f t="shared" si="9"/>
        <v>5658</v>
      </c>
      <c r="L53" s="66">
        <f t="shared" si="9"/>
        <v>6171</v>
      </c>
      <c r="M53" s="23">
        <f t="shared" si="9"/>
        <v>31</v>
      </c>
      <c r="N53" s="66">
        <f t="shared" si="9"/>
        <v>170</v>
      </c>
      <c r="O53" s="23">
        <f t="shared" si="8"/>
        <v>8097</v>
      </c>
      <c r="P53" s="23">
        <f t="shared" si="8"/>
        <v>32002</v>
      </c>
    </row>
    <row r="54" spans="1:16" x14ac:dyDescent="0.25">
      <c r="A54" s="19" t="s">
        <v>82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x14ac:dyDescent="0.25">
      <c r="A55" s="20">
        <v>38</v>
      </c>
      <c r="B55" s="21" t="s">
        <v>61</v>
      </c>
      <c r="C55" s="64">
        <v>0</v>
      </c>
      <c r="D55" s="64">
        <v>0</v>
      </c>
      <c r="E55" s="64">
        <v>0</v>
      </c>
      <c r="F55" s="64">
        <v>0</v>
      </c>
      <c r="G55" s="64">
        <v>11980</v>
      </c>
      <c r="H55" s="64">
        <v>96747</v>
      </c>
      <c r="I55" s="64">
        <v>274</v>
      </c>
      <c r="J55" s="64">
        <v>127161</v>
      </c>
      <c r="K55" s="64">
        <v>6475</v>
      </c>
      <c r="L55" s="64">
        <v>2923</v>
      </c>
      <c r="M55" s="64">
        <v>95</v>
      </c>
      <c r="N55" s="64">
        <v>1490</v>
      </c>
      <c r="O55" s="64">
        <f t="shared" ref="O55:P63" si="10">C55+E55+G55+I55+K55+M55</f>
        <v>18824</v>
      </c>
      <c r="P55" s="64">
        <f t="shared" si="10"/>
        <v>228321</v>
      </c>
    </row>
    <row r="56" spans="1:16" x14ac:dyDescent="0.25">
      <c r="A56" s="20">
        <v>39</v>
      </c>
      <c r="B56" s="21" t="s">
        <v>62</v>
      </c>
      <c r="C56" s="64">
        <v>0</v>
      </c>
      <c r="D56" s="64">
        <v>0</v>
      </c>
      <c r="E56" s="64">
        <v>0</v>
      </c>
      <c r="F56" s="64">
        <v>0</v>
      </c>
      <c r="G56" s="64">
        <v>778</v>
      </c>
      <c r="H56" s="64">
        <v>5436</v>
      </c>
      <c r="I56" s="64">
        <v>0</v>
      </c>
      <c r="J56" s="64">
        <v>0</v>
      </c>
      <c r="K56" s="64">
        <v>21845</v>
      </c>
      <c r="L56" s="64">
        <v>10405</v>
      </c>
      <c r="M56" s="64">
        <v>0</v>
      </c>
      <c r="N56" s="64">
        <v>0</v>
      </c>
      <c r="O56" s="64">
        <f t="shared" si="10"/>
        <v>22623</v>
      </c>
      <c r="P56" s="64">
        <f t="shared" si="10"/>
        <v>15841</v>
      </c>
    </row>
    <row r="57" spans="1:16" x14ac:dyDescent="0.25">
      <c r="A57" s="20">
        <v>40</v>
      </c>
      <c r="B57" s="21" t="s">
        <v>63</v>
      </c>
      <c r="C57" s="64">
        <v>0</v>
      </c>
      <c r="D57" s="64">
        <v>0</v>
      </c>
      <c r="E57" s="64">
        <v>0</v>
      </c>
      <c r="F57" s="64">
        <v>0</v>
      </c>
      <c r="G57" s="64">
        <v>9114</v>
      </c>
      <c r="H57" s="64">
        <v>78292</v>
      </c>
      <c r="I57" s="64">
        <v>0</v>
      </c>
      <c r="J57" s="64">
        <v>0</v>
      </c>
      <c r="K57" s="64">
        <v>17633</v>
      </c>
      <c r="L57" s="64">
        <v>10158</v>
      </c>
      <c r="M57" s="64">
        <v>0</v>
      </c>
      <c r="N57" s="64">
        <v>0</v>
      </c>
      <c r="O57" s="64">
        <f t="shared" si="10"/>
        <v>26747</v>
      </c>
      <c r="P57" s="64">
        <f t="shared" si="10"/>
        <v>88450</v>
      </c>
    </row>
    <row r="58" spans="1:16" x14ac:dyDescent="0.25">
      <c r="A58" s="20">
        <v>41</v>
      </c>
      <c r="B58" s="21" t="s">
        <v>64</v>
      </c>
      <c r="C58" s="64">
        <v>0</v>
      </c>
      <c r="D58" s="64">
        <v>0</v>
      </c>
      <c r="E58" s="64">
        <v>0</v>
      </c>
      <c r="F58" s="64">
        <v>0</v>
      </c>
      <c r="G58" s="64">
        <v>33901</v>
      </c>
      <c r="H58" s="64">
        <v>47548</v>
      </c>
      <c r="I58" s="64">
        <v>0</v>
      </c>
      <c r="J58" s="64">
        <v>0</v>
      </c>
      <c r="K58" s="64">
        <v>19104</v>
      </c>
      <c r="L58" s="64">
        <v>10428</v>
      </c>
      <c r="M58" s="64">
        <v>3534</v>
      </c>
      <c r="N58" s="64">
        <v>1212</v>
      </c>
      <c r="O58" s="64">
        <f t="shared" si="10"/>
        <v>56539</v>
      </c>
      <c r="P58" s="64">
        <f t="shared" si="10"/>
        <v>59188</v>
      </c>
    </row>
    <row r="59" spans="1:16" x14ac:dyDescent="0.25">
      <c r="A59" s="20">
        <v>42</v>
      </c>
      <c r="B59" s="21" t="s">
        <v>65</v>
      </c>
      <c r="C59" s="64">
        <v>0</v>
      </c>
      <c r="D59" s="64">
        <v>0</v>
      </c>
      <c r="E59" s="64">
        <v>0</v>
      </c>
      <c r="F59" s="64">
        <v>0</v>
      </c>
      <c r="G59" s="64">
        <v>27</v>
      </c>
      <c r="H59" s="64">
        <v>384</v>
      </c>
      <c r="I59" s="64">
        <v>0</v>
      </c>
      <c r="J59" s="64">
        <v>0</v>
      </c>
      <c r="K59" s="64">
        <v>4116</v>
      </c>
      <c r="L59" s="64">
        <v>2009</v>
      </c>
      <c r="M59" s="64">
        <v>0</v>
      </c>
      <c r="N59" s="64">
        <v>0</v>
      </c>
      <c r="O59" s="64">
        <f t="shared" si="10"/>
        <v>4143</v>
      </c>
      <c r="P59" s="64">
        <f t="shared" si="10"/>
        <v>2393</v>
      </c>
    </row>
    <row r="60" spans="1:16" x14ac:dyDescent="0.25">
      <c r="A60" s="20">
        <v>43</v>
      </c>
      <c r="B60" s="21" t="s">
        <v>66</v>
      </c>
      <c r="C60" s="64">
        <v>0</v>
      </c>
      <c r="D60" s="64">
        <v>0</v>
      </c>
      <c r="E60" s="64">
        <v>0</v>
      </c>
      <c r="F60" s="64">
        <v>0</v>
      </c>
      <c r="G60" s="64">
        <v>153</v>
      </c>
      <c r="H60" s="64">
        <v>1664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f t="shared" si="10"/>
        <v>153</v>
      </c>
      <c r="P60" s="64">
        <f t="shared" si="10"/>
        <v>1664</v>
      </c>
    </row>
    <row r="61" spans="1:16" x14ac:dyDescent="0.25">
      <c r="A61" s="20">
        <v>44</v>
      </c>
      <c r="B61" s="21" t="s">
        <v>67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387</v>
      </c>
      <c r="L61" s="64">
        <v>90</v>
      </c>
      <c r="M61" s="64">
        <v>297</v>
      </c>
      <c r="N61" s="64">
        <v>4890</v>
      </c>
      <c r="O61" s="64">
        <f t="shared" si="10"/>
        <v>684</v>
      </c>
      <c r="P61" s="64">
        <f t="shared" si="10"/>
        <v>4980</v>
      </c>
    </row>
    <row r="62" spans="1:16" x14ac:dyDescent="0.25">
      <c r="A62" s="20">
        <v>45</v>
      </c>
      <c r="B62" s="21" t="s">
        <v>69</v>
      </c>
      <c r="C62" s="64">
        <v>0</v>
      </c>
      <c r="D62" s="64">
        <v>0</v>
      </c>
      <c r="E62" s="64">
        <v>0</v>
      </c>
      <c r="F62" s="64">
        <v>0</v>
      </c>
      <c r="G62" s="64">
        <v>7</v>
      </c>
      <c r="H62" s="64">
        <v>70</v>
      </c>
      <c r="I62" s="64">
        <v>0</v>
      </c>
      <c r="J62" s="64">
        <v>0</v>
      </c>
      <c r="K62" s="64">
        <v>45</v>
      </c>
      <c r="L62" s="64">
        <v>10</v>
      </c>
      <c r="M62" s="64">
        <v>0</v>
      </c>
      <c r="N62" s="64">
        <v>0</v>
      </c>
      <c r="O62" s="64">
        <f t="shared" si="10"/>
        <v>52</v>
      </c>
      <c r="P62" s="64">
        <f t="shared" si="10"/>
        <v>80</v>
      </c>
    </row>
    <row r="63" spans="1:16" x14ac:dyDescent="0.25">
      <c r="A63" s="20">
        <v>46</v>
      </c>
      <c r="B63" s="21" t="s">
        <v>70</v>
      </c>
      <c r="C63" s="64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2431</v>
      </c>
      <c r="L63" s="64">
        <v>752</v>
      </c>
      <c r="M63" s="64">
        <v>0</v>
      </c>
      <c r="N63" s="64">
        <v>0</v>
      </c>
      <c r="O63" s="64">
        <f t="shared" si="10"/>
        <v>2431</v>
      </c>
      <c r="P63" s="64">
        <f t="shared" si="10"/>
        <v>752</v>
      </c>
    </row>
    <row r="64" spans="1:16" x14ac:dyDescent="0.25">
      <c r="A64" s="23" t="s">
        <v>71</v>
      </c>
      <c r="B64" s="24" t="s">
        <v>26</v>
      </c>
      <c r="C64" s="66">
        <f>SUM(C55:C63)</f>
        <v>0</v>
      </c>
      <c r="D64" s="66">
        <f t="shared" ref="D64:P64" si="11">SUM(D55:D63)</f>
        <v>0</v>
      </c>
      <c r="E64" s="66">
        <f t="shared" si="11"/>
        <v>0</v>
      </c>
      <c r="F64" s="66">
        <f t="shared" si="11"/>
        <v>0</v>
      </c>
      <c r="G64" s="66">
        <f t="shared" si="11"/>
        <v>55960</v>
      </c>
      <c r="H64" s="66">
        <f t="shared" si="11"/>
        <v>230141</v>
      </c>
      <c r="I64" s="66">
        <f t="shared" si="11"/>
        <v>274</v>
      </c>
      <c r="J64" s="66">
        <f t="shared" si="11"/>
        <v>127161</v>
      </c>
      <c r="K64" s="66">
        <f t="shared" si="11"/>
        <v>72036</v>
      </c>
      <c r="L64" s="66">
        <f t="shared" si="11"/>
        <v>36775</v>
      </c>
      <c r="M64" s="66">
        <f t="shared" si="11"/>
        <v>3926</v>
      </c>
      <c r="N64" s="66">
        <f t="shared" si="11"/>
        <v>7592</v>
      </c>
      <c r="O64" s="66">
        <f>SUM(O55:O63)</f>
        <v>132196</v>
      </c>
      <c r="P64" s="66">
        <f t="shared" si="11"/>
        <v>401669</v>
      </c>
    </row>
    <row r="65" spans="1:16" x14ac:dyDescent="0.25">
      <c r="A65" s="68" t="s">
        <v>72</v>
      </c>
      <c r="B65" s="68"/>
      <c r="C65" s="23">
        <f t="shared" ref="C65:P65" si="12">C46+C49+C53+C64</f>
        <v>237</v>
      </c>
      <c r="D65" s="23">
        <f t="shared" si="12"/>
        <v>4753</v>
      </c>
      <c r="E65" s="23">
        <f t="shared" si="12"/>
        <v>44622</v>
      </c>
      <c r="F65" s="23">
        <f t="shared" si="12"/>
        <v>228583</v>
      </c>
      <c r="G65" s="23">
        <f t="shared" si="12"/>
        <v>480509</v>
      </c>
      <c r="H65" s="23">
        <f t="shared" si="12"/>
        <v>5210730</v>
      </c>
      <c r="I65" s="23">
        <f t="shared" si="12"/>
        <v>119146</v>
      </c>
      <c r="J65" s="23">
        <f t="shared" si="12"/>
        <v>355479</v>
      </c>
      <c r="K65" s="23">
        <f t="shared" si="12"/>
        <v>184996</v>
      </c>
      <c r="L65" s="23">
        <f t="shared" si="12"/>
        <v>157720</v>
      </c>
      <c r="M65" s="23">
        <f t="shared" si="12"/>
        <v>4467</v>
      </c>
      <c r="N65" s="23">
        <f t="shared" si="12"/>
        <v>19560</v>
      </c>
      <c r="O65" s="66">
        <f t="shared" si="12"/>
        <v>833977</v>
      </c>
      <c r="P65" s="66">
        <f t="shared" si="12"/>
        <v>5976825</v>
      </c>
    </row>
  </sheetData>
  <mergeCells count="19">
    <mergeCell ref="A50:P50"/>
    <mergeCell ref="A54:P54"/>
    <mergeCell ref="A65:B65"/>
    <mergeCell ref="K6:L6"/>
    <mergeCell ref="M6:N6"/>
    <mergeCell ref="O6:P6"/>
    <mergeCell ref="A8:P8"/>
    <mergeCell ref="A22:P22"/>
    <mergeCell ref="A47:P47"/>
    <mergeCell ref="A1:P1"/>
    <mergeCell ref="A2:P2"/>
    <mergeCell ref="A3:P3"/>
    <mergeCell ref="A4:P4"/>
    <mergeCell ref="A6:A7"/>
    <mergeCell ref="B6:B7"/>
    <mergeCell ref="C6:D6"/>
    <mergeCell ref="E6:F6"/>
    <mergeCell ref="G6:H6"/>
    <mergeCell ref="I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115A-2634-46BE-987E-8831237C9571}">
  <dimension ref="A1:N65"/>
  <sheetViews>
    <sheetView topLeftCell="A43" workbookViewId="0">
      <selection activeCell="D72" sqref="D72"/>
    </sheetView>
  </sheetViews>
  <sheetFormatPr defaultRowHeight="15" x14ac:dyDescent="0.25"/>
  <cols>
    <col min="2" max="2" width="37.28515625" bestFit="1" customWidth="1"/>
    <col min="3" max="3" width="6.7109375" bestFit="1" customWidth="1"/>
    <col min="4" max="4" width="7.85546875" bestFit="1" customWidth="1"/>
    <col min="5" max="5" width="5.5703125" bestFit="1" customWidth="1"/>
    <col min="6" max="7" width="7.85546875" bestFit="1" customWidth="1"/>
    <col min="8" max="10" width="9" bestFit="1" customWidth="1"/>
    <col min="11" max="11" width="9.85546875" customWidth="1"/>
    <col min="12" max="12" width="10.140625" bestFit="1" customWidth="1"/>
    <col min="13" max="13" width="8.85546875" customWidth="1"/>
    <col min="14" max="14" width="10.140625" bestFit="1" customWidth="1"/>
  </cols>
  <sheetData>
    <row r="1" spans="1:14" x14ac:dyDescent="0.25">
      <c r="A1" s="13" t="s">
        <v>0</v>
      </c>
      <c r="B1" s="13"/>
      <c r="C1" s="13"/>
      <c r="D1" s="82"/>
      <c r="E1" s="13"/>
      <c r="F1" s="82"/>
      <c r="G1" s="13"/>
      <c r="H1" s="82"/>
      <c r="I1" s="13"/>
      <c r="J1" s="82"/>
      <c r="K1" s="13"/>
      <c r="L1" s="82"/>
      <c r="M1" s="13"/>
      <c r="N1" s="13"/>
    </row>
    <row r="2" spans="1:14" x14ac:dyDescent="0.25">
      <c r="A2" s="13" t="s">
        <v>1</v>
      </c>
      <c r="B2" s="13"/>
      <c r="C2" s="13"/>
      <c r="D2" s="82"/>
      <c r="E2" s="13"/>
      <c r="F2" s="82"/>
      <c r="G2" s="13"/>
      <c r="H2" s="82"/>
      <c r="I2" s="13"/>
      <c r="J2" s="82"/>
      <c r="K2" s="13"/>
      <c r="L2" s="82"/>
      <c r="M2" s="13"/>
      <c r="N2" s="13"/>
    </row>
    <row r="3" spans="1:14" x14ac:dyDescent="0.25">
      <c r="A3" s="14" t="s">
        <v>177</v>
      </c>
      <c r="B3" s="14"/>
      <c r="C3" s="14"/>
      <c r="D3" s="83"/>
      <c r="E3" s="14"/>
      <c r="F3" s="83"/>
      <c r="G3" s="14"/>
      <c r="H3" s="83"/>
      <c r="I3" s="14"/>
      <c r="J3" s="83"/>
      <c r="K3" s="14"/>
      <c r="L3" s="83"/>
      <c r="M3" s="14"/>
      <c r="N3" s="14"/>
    </row>
    <row r="4" spans="1:14" x14ac:dyDescent="0.25">
      <c r="A4" s="13" t="s">
        <v>276</v>
      </c>
      <c r="B4" s="13"/>
      <c r="C4" s="13"/>
      <c r="D4" s="82"/>
      <c r="E4" s="13"/>
      <c r="F4" s="82"/>
      <c r="G4" s="13"/>
      <c r="H4" s="82"/>
      <c r="I4" s="13"/>
      <c r="J4" s="82"/>
      <c r="K4" s="13"/>
      <c r="L4" s="82"/>
      <c r="M4" s="13"/>
      <c r="N4" s="13"/>
    </row>
    <row r="5" spans="1:14" x14ac:dyDescent="0.25">
      <c r="A5" s="9"/>
      <c r="B5" s="56"/>
      <c r="C5" s="9"/>
      <c r="D5" s="57"/>
      <c r="E5" s="9"/>
      <c r="F5" s="57"/>
      <c r="G5" s="9"/>
      <c r="H5" s="57"/>
      <c r="I5" s="9"/>
      <c r="J5" s="57"/>
      <c r="K5" s="7" t="s">
        <v>74</v>
      </c>
      <c r="L5" s="6"/>
      <c r="M5" s="58" t="s">
        <v>180</v>
      </c>
      <c r="N5" s="9"/>
    </row>
    <row r="6" spans="1:14" ht="15" customHeight="1" x14ac:dyDescent="0.25">
      <c r="A6" s="59" t="s">
        <v>4</v>
      </c>
      <c r="B6" s="60" t="s">
        <v>5</v>
      </c>
      <c r="C6" s="61" t="s">
        <v>131</v>
      </c>
      <c r="D6" s="84"/>
      <c r="E6" s="61" t="s">
        <v>170</v>
      </c>
      <c r="F6" s="84"/>
      <c r="G6" s="61" t="s">
        <v>171</v>
      </c>
      <c r="H6" s="84"/>
      <c r="I6" s="61" t="s">
        <v>178</v>
      </c>
      <c r="J6" s="84"/>
      <c r="K6" s="61" t="s">
        <v>173</v>
      </c>
      <c r="L6" s="84"/>
      <c r="M6" s="61" t="s">
        <v>179</v>
      </c>
      <c r="N6" s="61"/>
    </row>
    <row r="7" spans="1:14" x14ac:dyDescent="0.25">
      <c r="A7" s="59"/>
      <c r="B7" s="60"/>
      <c r="C7" s="62" t="s">
        <v>138</v>
      </c>
      <c r="D7" s="63" t="s">
        <v>139</v>
      </c>
      <c r="E7" s="62" t="s">
        <v>138</v>
      </c>
      <c r="F7" s="63" t="s">
        <v>139</v>
      </c>
      <c r="G7" s="62" t="s">
        <v>138</v>
      </c>
      <c r="H7" s="63" t="s">
        <v>139</v>
      </c>
      <c r="I7" s="62" t="s">
        <v>138</v>
      </c>
      <c r="J7" s="63" t="s">
        <v>139</v>
      </c>
      <c r="K7" s="62" t="s">
        <v>138</v>
      </c>
      <c r="L7" s="63" t="s">
        <v>139</v>
      </c>
      <c r="M7" s="62" t="s">
        <v>138</v>
      </c>
      <c r="N7" s="62" t="s">
        <v>139</v>
      </c>
    </row>
    <row r="8" spans="1:14" x14ac:dyDescent="0.25">
      <c r="A8" s="19" t="s">
        <v>12</v>
      </c>
      <c r="B8" s="19"/>
      <c r="C8" s="19"/>
      <c r="D8" s="85"/>
      <c r="E8" s="19"/>
      <c r="F8" s="85"/>
      <c r="G8" s="19"/>
      <c r="H8" s="85"/>
      <c r="I8" s="19"/>
      <c r="J8" s="85"/>
      <c r="K8" s="19"/>
      <c r="L8" s="85"/>
      <c r="M8" s="19"/>
      <c r="N8" s="19"/>
    </row>
    <row r="9" spans="1:14" x14ac:dyDescent="0.25">
      <c r="A9" s="20">
        <v>1</v>
      </c>
      <c r="B9" s="21" t="s">
        <v>13</v>
      </c>
      <c r="C9" s="64">
        <v>443</v>
      </c>
      <c r="D9" s="64">
        <v>3229</v>
      </c>
      <c r="E9" s="64">
        <v>989</v>
      </c>
      <c r="F9" s="64">
        <v>30754</v>
      </c>
      <c r="G9" s="64">
        <v>25668</v>
      </c>
      <c r="H9" s="64">
        <v>702575</v>
      </c>
      <c r="I9" s="64">
        <v>197995</v>
      </c>
      <c r="J9" s="64">
        <v>374256</v>
      </c>
      <c r="K9" s="64">
        <v>126026</v>
      </c>
      <c r="L9" s="64">
        <v>1445612</v>
      </c>
      <c r="M9" s="22">
        <f>C9+E9+G9+I9+K9</f>
        <v>351121</v>
      </c>
      <c r="N9" s="64">
        <f>D9+F9+H9+J9+L9</f>
        <v>2556426</v>
      </c>
    </row>
    <row r="10" spans="1:14" x14ac:dyDescent="0.25">
      <c r="A10" s="20">
        <v>2</v>
      </c>
      <c r="B10" s="21" t="s">
        <v>14</v>
      </c>
      <c r="C10" s="64">
        <v>0</v>
      </c>
      <c r="D10" s="64">
        <v>0</v>
      </c>
      <c r="E10" s="64">
        <v>2092</v>
      </c>
      <c r="F10" s="64">
        <v>9418</v>
      </c>
      <c r="G10" s="64">
        <v>1683</v>
      </c>
      <c r="H10" s="64">
        <v>108597</v>
      </c>
      <c r="I10" s="64">
        <v>813</v>
      </c>
      <c r="J10" s="64">
        <v>981</v>
      </c>
      <c r="K10" s="64">
        <v>33358</v>
      </c>
      <c r="L10" s="64">
        <v>291033</v>
      </c>
      <c r="M10" s="22">
        <f t="shared" ref="M10:N20" si="0">C10+E10+G10+I10+K10</f>
        <v>37946</v>
      </c>
      <c r="N10" s="64">
        <f t="shared" si="0"/>
        <v>410029</v>
      </c>
    </row>
    <row r="11" spans="1:14" x14ac:dyDescent="0.25">
      <c r="A11" s="20">
        <v>3</v>
      </c>
      <c r="B11" s="21" t="s">
        <v>15</v>
      </c>
      <c r="C11" s="64">
        <v>0</v>
      </c>
      <c r="D11" s="64">
        <v>0</v>
      </c>
      <c r="E11" s="64">
        <v>47</v>
      </c>
      <c r="F11" s="64">
        <v>1405</v>
      </c>
      <c r="G11" s="64">
        <v>1462</v>
      </c>
      <c r="H11" s="64">
        <v>53054</v>
      </c>
      <c r="I11" s="64">
        <v>10885</v>
      </c>
      <c r="J11" s="64">
        <v>59781</v>
      </c>
      <c r="K11" s="64">
        <v>56</v>
      </c>
      <c r="L11" s="64">
        <v>514178</v>
      </c>
      <c r="M11" s="22">
        <f t="shared" si="0"/>
        <v>12450</v>
      </c>
      <c r="N11" s="64">
        <f t="shared" si="0"/>
        <v>628418</v>
      </c>
    </row>
    <row r="12" spans="1:14" x14ac:dyDescent="0.25">
      <c r="A12" s="20">
        <v>4</v>
      </c>
      <c r="B12" s="21" t="s">
        <v>16</v>
      </c>
      <c r="C12" s="64">
        <v>80</v>
      </c>
      <c r="D12" s="64">
        <v>32005</v>
      </c>
      <c r="E12" s="64">
        <v>634</v>
      </c>
      <c r="F12" s="64">
        <v>17965</v>
      </c>
      <c r="G12" s="64">
        <v>4148</v>
      </c>
      <c r="H12" s="64">
        <v>145342</v>
      </c>
      <c r="I12" s="64">
        <v>45998</v>
      </c>
      <c r="J12" s="64">
        <v>188006</v>
      </c>
      <c r="K12" s="64">
        <v>23150</v>
      </c>
      <c r="L12" s="64">
        <v>487513</v>
      </c>
      <c r="M12" s="22">
        <f t="shared" si="0"/>
        <v>74010</v>
      </c>
      <c r="N12" s="64">
        <f t="shared" si="0"/>
        <v>870831</v>
      </c>
    </row>
    <row r="13" spans="1:14" x14ac:dyDescent="0.25">
      <c r="A13" s="20">
        <v>5</v>
      </c>
      <c r="B13" s="21" t="s">
        <v>17</v>
      </c>
      <c r="C13" s="64">
        <v>0</v>
      </c>
      <c r="D13" s="64">
        <v>0</v>
      </c>
      <c r="E13" s="64">
        <v>7</v>
      </c>
      <c r="F13" s="64">
        <v>230</v>
      </c>
      <c r="G13" s="64">
        <v>158</v>
      </c>
      <c r="H13" s="64">
        <v>2484</v>
      </c>
      <c r="I13" s="64">
        <v>17779</v>
      </c>
      <c r="J13" s="64">
        <v>168989</v>
      </c>
      <c r="K13" s="64">
        <v>13412</v>
      </c>
      <c r="L13" s="64">
        <v>79424</v>
      </c>
      <c r="M13" s="22">
        <f t="shared" si="0"/>
        <v>31356</v>
      </c>
      <c r="N13" s="64">
        <f t="shared" si="0"/>
        <v>251127</v>
      </c>
    </row>
    <row r="14" spans="1:14" x14ac:dyDescent="0.25">
      <c r="A14" s="20">
        <v>6</v>
      </c>
      <c r="B14" s="21" t="s">
        <v>18</v>
      </c>
      <c r="C14" s="64">
        <v>40</v>
      </c>
      <c r="D14" s="64">
        <v>6043</v>
      </c>
      <c r="E14" s="64">
        <v>94</v>
      </c>
      <c r="F14" s="64">
        <v>2499</v>
      </c>
      <c r="G14" s="64">
        <v>4116</v>
      </c>
      <c r="H14" s="64">
        <v>126247</v>
      </c>
      <c r="I14" s="64">
        <v>25301</v>
      </c>
      <c r="J14" s="64">
        <v>141557</v>
      </c>
      <c r="K14" s="64">
        <v>890</v>
      </c>
      <c r="L14" s="64">
        <v>278801</v>
      </c>
      <c r="M14" s="22">
        <f t="shared" si="0"/>
        <v>30441</v>
      </c>
      <c r="N14" s="64">
        <f t="shared" si="0"/>
        <v>555147</v>
      </c>
    </row>
    <row r="15" spans="1:14" x14ac:dyDescent="0.25">
      <c r="A15" s="20">
        <v>7</v>
      </c>
      <c r="B15" s="21" t="s">
        <v>19</v>
      </c>
      <c r="C15" s="64">
        <v>336</v>
      </c>
      <c r="D15" s="64">
        <v>200712</v>
      </c>
      <c r="E15" s="64">
        <v>19</v>
      </c>
      <c r="F15" s="64">
        <v>420</v>
      </c>
      <c r="G15" s="64">
        <v>760</v>
      </c>
      <c r="H15" s="64">
        <v>29850</v>
      </c>
      <c r="I15" s="64">
        <v>821</v>
      </c>
      <c r="J15" s="64">
        <v>5491</v>
      </c>
      <c r="K15" s="64">
        <v>19826</v>
      </c>
      <c r="L15" s="64">
        <v>300065</v>
      </c>
      <c r="M15" s="22">
        <f t="shared" si="0"/>
        <v>21762</v>
      </c>
      <c r="N15" s="64">
        <f t="shared" si="0"/>
        <v>536538</v>
      </c>
    </row>
    <row r="16" spans="1:14" x14ac:dyDescent="0.25">
      <c r="A16" s="20">
        <v>8</v>
      </c>
      <c r="B16" s="21" t="s">
        <v>20</v>
      </c>
      <c r="C16" s="64">
        <v>421</v>
      </c>
      <c r="D16" s="64">
        <v>225136</v>
      </c>
      <c r="E16" s="64">
        <v>879</v>
      </c>
      <c r="F16" s="64">
        <v>24340</v>
      </c>
      <c r="G16" s="64">
        <v>21438</v>
      </c>
      <c r="H16" s="64">
        <v>539873</v>
      </c>
      <c r="I16" s="64">
        <v>29207</v>
      </c>
      <c r="J16" s="64">
        <v>108424</v>
      </c>
      <c r="K16" s="64">
        <v>116946</v>
      </c>
      <c r="L16" s="64">
        <v>1689646</v>
      </c>
      <c r="M16" s="22">
        <f t="shared" si="0"/>
        <v>168891</v>
      </c>
      <c r="N16" s="64">
        <f t="shared" si="0"/>
        <v>2587419</v>
      </c>
    </row>
    <row r="17" spans="1:14" x14ac:dyDescent="0.25">
      <c r="A17" s="20">
        <v>9</v>
      </c>
      <c r="B17" s="21" t="s">
        <v>21</v>
      </c>
      <c r="C17" s="64">
        <v>0</v>
      </c>
      <c r="D17" s="64">
        <v>0</v>
      </c>
      <c r="E17" s="64">
        <v>21</v>
      </c>
      <c r="F17" s="64">
        <v>615</v>
      </c>
      <c r="G17" s="64">
        <v>521</v>
      </c>
      <c r="H17" s="64">
        <v>12245</v>
      </c>
      <c r="I17" s="64">
        <v>472</v>
      </c>
      <c r="J17" s="64">
        <v>1304</v>
      </c>
      <c r="K17" s="64">
        <v>7277</v>
      </c>
      <c r="L17" s="64">
        <v>61238</v>
      </c>
      <c r="M17" s="22">
        <f t="shared" si="0"/>
        <v>8291</v>
      </c>
      <c r="N17" s="64">
        <f t="shared" si="0"/>
        <v>75402</v>
      </c>
    </row>
    <row r="18" spans="1:14" x14ac:dyDescent="0.25">
      <c r="A18" s="20">
        <v>10</v>
      </c>
      <c r="B18" s="21" t="s">
        <v>22</v>
      </c>
      <c r="C18" s="64">
        <v>150</v>
      </c>
      <c r="D18" s="64">
        <v>3743</v>
      </c>
      <c r="E18" s="64">
        <v>940</v>
      </c>
      <c r="F18" s="64">
        <v>23000</v>
      </c>
      <c r="G18" s="64">
        <v>6154</v>
      </c>
      <c r="H18" s="64">
        <v>185016</v>
      </c>
      <c r="I18" s="64">
        <v>40294</v>
      </c>
      <c r="J18" s="64">
        <v>255581</v>
      </c>
      <c r="K18" s="64">
        <v>19877</v>
      </c>
      <c r="L18" s="64">
        <v>277474</v>
      </c>
      <c r="M18" s="22">
        <f t="shared" si="0"/>
        <v>67415</v>
      </c>
      <c r="N18" s="64">
        <f t="shared" si="0"/>
        <v>744814</v>
      </c>
    </row>
    <row r="19" spans="1:14" x14ac:dyDescent="0.25">
      <c r="A19" s="20">
        <v>11</v>
      </c>
      <c r="B19" s="21" t="s">
        <v>23</v>
      </c>
      <c r="C19" s="64">
        <v>0</v>
      </c>
      <c r="D19" s="64">
        <v>0</v>
      </c>
      <c r="E19" s="64">
        <v>75</v>
      </c>
      <c r="F19" s="64">
        <v>2070</v>
      </c>
      <c r="G19" s="64">
        <v>3603</v>
      </c>
      <c r="H19" s="64">
        <v>126041</v>
      </c>
      <c r="I19" s="64">
        <v>20317</v>
      </c>
      <c r="J19" s="64">
        <v>134913</v>
      </c>
      <c r="K19" s="64">
        <v>6724</v>
      </c>
      <c r="L19" s="64">
        <v>179744</v>
      </c>
      <c r="M19" s="22">
        <f t="shared" si="0"/>
        <v>30719</v>
      </c>
      <c r="N19" s="64">
        <f t="shared" si="0"/>
        <v>442768</v>
      </c>
    </row>
    <row r="20" spans="1:14" x14ac:dyDescent="0.25">
      <c r="A20" s="20">
        <v>12</v>
      </c>
      <c r="B20" s="21" t="s">
        <v>24</v>
      </c>
      <c r="C20" s="64">
        <v>85</v>
      </c>
      <c r="D20" s="64">
        <v>5183</v>
      </c>
      <c r="E20" s="64">
        <v>2349</v>
      </c>
      <c r="F20" s="64">
        <v>52573</v>
      </c>
      <c r="G20" s="64">
        <v>178650</v>
      </c>
      <c r="H20" s="64">
        <v>2514814</v>
      </c>
      <c r="I20" s="64">
        <v>90502</v>
      </c>
      <c r="J20" s="64">
        <v>137555</v>
      </c>
      <c r="K20" s="64">
        <v>1060780</v>
      </c>
      <c r="L20" s="64">
        <v>5548543</v>
      </c>
      <c r="M20" s="22">
        <f t="shared" si="0"/>
        <v>1332366</v>
      </c>
      <c r="N20" s="64">
        <f t="shared" si="0"/>
        <v>8258668</v>
      </c>
    </row>
    <row r="21" spans="1:14" x14ac:dyDescent="0.25">
      <c r="A21" s="23" t="s">
        <v>25</v>
      </c>
      <c r="B21" s="24" t="s">
        <v>26</v>
      </c>
      <c r="C21" s="23">
        <f>SUM(C9:C20)</f>
        <v>1555</v>
      </c>
      <c r="D21" s="23">
        <f t="shared" ref="D21:N21" si="1">SUM(D9:D20)</f>
        <v>476051</v>
      </c>
      <c r="E21" s="23">
        <f t="shared" si="1"/>
        <v>8146</v>
      </c>
      <c r="F21" s="23">
        <f t="shared" si="1"/>
        <v>165289</v>
      </c>
      <c r="G21" s="23">
        <f t="shared" si="1"/>
        <v>248361</v>
      </c>
      <c r="H21" s="23">
        <f t="shared" si="1"/>
        <v>4546138</v>
      </c>
      <c r="I21" s="23">
        <f t="shared" si="1"/>
        <v>480384</v>
      </c>
      <c r="J21" s="23">
        <f t="shared" si="1"/>
        <v>1576838</v>
      </c>
      <c r="K21" s="23">
        <f t="shared" si="1"/>
        <v>1428322</v>
      </c>
      <c r="L21" s="23">
        <f t="shared" si="1"/>
        <v>11153271</v>
      </c>
      <c r="M21" s="23">
        <f t="shared" si="1"/>
        <v>2166768</v>
      </c>
      <c r="N21" s="23">
        <f t="shared" si="1"/>
        <v>17917587</v>
      </c>
    </row>
    <row r="22" spans="1:14" x14ac:dyDescent="0.25">
      <c r="A22" s="19" t="s">
        <v>79</v>
      </c>
      <c r="B22" s="19"/>
      <c r="C22" s="19"/>
      <c r="D22" s="85"/>
      <c r="E22" s="19"/>
      <c r="F22" s="85"/>
      <c r="G22" s="19"/>
      <c r="H22" s="85"/>
      <c r="I22" s="19"/>
      <c r="J22" s="85"/>
      <c r="K22" s="19"/>
      <c r="L22" s="85"/>
      <c r="M22" s="19"/>
      <c r="N22" s="19"/>
    </row>
    <row r="23" spans="1:14" x14ac:dyDescent="0.25">
      <c r="A23" s="20">
        <v>13</v>
      </c>
      <c r="B23" s="21" t="s">
        <v>28</v>
      </c>
      <c r="C23" s="64">
        <v>0</v>
      </c>
      <c r="D23" s="64">
        <v>0</v>
      </c>
      <c r="E23" s="64">
        <v>158</v>
      </c>
      <c r="F23" s="64">
        <v>4785</v>
      </c>
      <c r="G23" s="64">
        <v>7532</v>
      </c>
      <c r="H23" s="64">
        <v>246600</v>
      </c>
      <c r="I23" s="64">
        <v>336511</v>
      </c>
      <c r="J23" s="64">
        <v>198660</v>
      </c>
      <c r="K23" s="64">
        <v>137548</v>
      </c>
      <c r="L23" s="64">
        <v>1095320</v>
      </c>
      <c r="M23" s="22">
        <f t="shared" ref="M23:N38" si="2">C23+E23+G23+I23+K23</f>
        <v>481749</v>
      </c>
      <c r="N23" s="64">
        <f t="shared" si="2"/>
        <v>1545365</v>
      </c>
    </row>
    <row r="24" spans="1:14" x14ac:dyDescent="0.25">
      <c r="A24" s="20">
        <v>14</v>
      </c>
      <c r="B24" s="21" t="s">
        <v>29</v>
      </c>
      <c r="C24" s="64">
        <v>0</v>
      </c>
      <c r="D24" s="64">
        <v>0</v>
      </c>
      <c r="E24" s="64">
        <v>0</v>
      </c>
      <c r="F24" s="64">
        <v>0</v>
      </c>
      <c r="G24" s="64">
        <v>1983</v>
      </c>
      <c r="H24" s="64">
        <v>41451</v>
      </c>
      <c r="I24" s="64">
        <v>17914</v>
      </c>
      <c r="J24" s="64">
        <v>81318</v>
      </c>
      <c r="K24" s="64">
        <v>37268</v>
      </c>
      <c r="L24" s="64">
        <v>199055</v>
      </c>
      <c r="M24" s="22">
        <f t="shared" si="2"/>
        <v>57165</v>
      </c>
      <c r="N24" s="64">
        <f t="shared" si="2"/>
        <v>321824</v>
      </c>
    </row>
    <row r="25" spans="1:14" x14ac:dyDescent="0.25">
      <c r="A25" s="20">
        <v>15</v>
      </c>
      <c r="B25" s="21" t="s">
        <v>30</v>
      </c>
      <c r="C25" s="64">
        <v>0</v>
      </c>
      <c r="D25" s="64">
        <v>0</v>
      </c>
      <c r="E25" s="64">
        <v>0</v>
      </c>
      <c r="F25" s="64">
        <v>0</v>
      </c>
      <c r="G25" s="64">
        <v>1</v>
      </c>
      <c r="H25" s="64">
        <v>1</v>
      </c>
      <c r="I25" s="64">
        <v>1181</v>
      </c>
      <c r="J25" s="64">
        <v>2506</v>
      </c>
      <c r="K25" s="64">
        <v>25</v>
      </c>
      <c r="L25" s="64">
        <v>9917</v>
      </c>
      <c r="M25" s="22">
        <f t="shared" si="2"/>
        <v>1207</v>
      </c>
      <c r="N25" s="64">
        <f t="shared" si="2"/>
        <v>12424</v>
      </c>
    </row>
    <row r="26" spans="1:14" x14ac:dyDescent="0.25">
      <c r="A26" s="20">
        <v>16</v>
      </c>
      <c r="B26" s="21" t="s">
        <v>31</v>
      </c>
      <c r="C26" s="64">
        <v>0</v>
      </c>
      <c r="D26" s="64">
        <v>0</v>
      </c>
      <c r="E26" s="64">
        <v>4</v>
      </c>
      <c r="F26" s="64">
        <v>119</v>
      </c>
      <c r="G26" s="64">
        <v>78</v>
      </c>
      <c r="H26" s="64">
        <v>3520</v>
      </c>
      <c r="I26" s="64">
        <v>378</v>
      </c>
      <c r="J26" s="64">
        <v>4610</v>
      </c>
      <c r="K26" s="64">
        <v>265</v>
      </c>
      <c r="L26" s="64">
        <v>26757</v>
      </c>
      <c r="M26" s="22">
        <f t="shared" si="2"/>
        <v>725</v>
      </c>
      <c r="N26" s="64">
        <f t="shared" si="2"/>
        <v>35006</v>
      </c>
    </row>
    <row r="27" spans="1:14" x14ac:dyDescent="0.25">
      <c r="A27" s="20">
        <v>17</v>
      </c>
      <c r="B27" s="21" t="s">
        <v>32</v>
      </c>
      <c r="C27" s="64">
        <v>210</v>
      </c>
      <c r="D27" s="64">
        <v>817</v>
      </c>
      <c r="E27" s="64">
        <v>9</v>
      </c>
      <c r="F27" s="64">
        <v>11</v>
      </c>
      <c r="G27" s="64">
        <v>1861</v>
      </c>
      <c r="H27" s="64">
        <v>41497</v>
      </c>
      <c r="I27" s="64">
        <v>47</v>
      </c>
      <c r="J27" s="64">
        <v>0</v>
      </c>
      <c r="K27" s="64">
        <v>12217</v>
      </c>
      <c r="L27" s="64">
        <v>89815</v>
      </c>
      <c r="M27" s="22">
        <f t="shared" si="2"/>
        <v>14344</v>
      </c>
      <c r="N27" s="64">
        <f t="shared" si="2"/>
        <v>132140</v>
      </c>
    </row>
    <row r="28" spans="1:14" x14ac:dyDescent="0.25">
      <c r="A28" s="20">
        <v>18</v>
      </c>
      <c r="B28" s="21" t="s">
        <v>33</v>
      </c>
      <c r="C28" s="64">
        <v>0</v>
      </c>
      <c r="D28" s="64">
        <v>0</v>
      </c>
      <c r="E28" s="64">
        <v>0</v>
      </c>
      <c r="F28" s="64">
        <v>0</v>
      </c>
      <c r="G28" s="64">
        <v>2</v>
      </c>
      <c r="H28" s="64">
        <v>41</v>
      </c>
      <c r="I28" s="64">
        <v>0</v>
      </c>
      <c r="J28" s="64">
        <v>0</v>
      </c>
      <c r="K28" s="64">
        <v>719</v>
      </c>
      <c r="L28" s="64">
        <v>3250</v>
      </c>
      <c r="M28" s="22">
        <f t="shared" si="2"/>
        <v>721</v>
      </c>
      <c r="N28" s="64">
        <f t="shared" si="2"/>
        <v>3291</v>
      </c>
    </row>
    <row r="29" spans="1:14" x14ac:dyDescent="0.25">
      <c r="A29" s="20">
        <v>19</v>
      </c>
      <c r="B29" s="21" t="s">
        <v>34</v>
      </c>
      <c r="C29" s="64">
        <v>0</v>
      </c>
      <c r="D29" s="64">
        <v>0</v>
      </c>
      <c r="E29" s="64">
        <v>0</v>
      </c>
      <c r="F29" s="64">
        <v>0</v>
      </c>
      <c r="G29" s="64">
        <v>150</v>
      </c>
      <c r="H29" s="64">
        <v>5464</v>
      </c>
      <c r="I29" s="64">
        <v>586</v>
      </c>
      <c r="J29" s="64">
        <v>876</v>
      </c>
      <c r="K29" s="64">
        <v>5332</v>
      </c>
      <c r="L29" s="64">
        <v>243495</v>
      </c>
      <c r="M29" s="22">
        <f t="shared" si="2"/>
        <v>6068</v>
      </c>
      <c r="N29" s="64">
        <f t="shared" si="2"/>
        <v>249835</v>
      </c>
    </row>
    <row r="30" spans="1:14" x14ac:dyDescent="0.25">
      <c r="A30" s="20">
        <v>20</v>
      </c>
      <c r="B30" s="21" t="s">
        <v>35</v>
      </c>
      <c r="C30" s="64">
        <v>17452</v>
      </c>
      <c r="D30" s="64">
        <v>258118</v>
      </c>
      <c r="E30" s="64">
        <v>16</v>
      </c>
      <c r="F30" s="64">
        <v>61</v>
      </c>
      <c r="G30" s="64">
        <v>63912</v>
      </c>
      <c r="H30" s="64">
        <v>1291413</v>
      </c>
      <c r="I30" s="64">
        <v>249176</v>
      </c>
      <c r="J30" s="64">
        <v>1251532</v>
      </c>
      <c r="K30" s="64">
        <v>1568953</v>
      </c>
      <c r="L30" s="64">
        <v>2609555</v>
      </c>
      <c r="M30" s="22">
        <f t="shared" si="2"/>
        <v>1899509</v>
      </c>
      <c r="N30" s="64">
        <f t="shared" si="2"/>
        <v>5410679</v>
      </c>
    </row>
    <row r="31" spans="1:14" x14ac:dyDescent="0.25">
      <c r="A31" s="20">
        <v>21</v>
      </c>
      <c r="B31" s="21" t="s">
        <v>36</v>
      </c>
      <c r="C31" s="64">
        <v>0</v>
      </c>
      <c r="D31" s="64">
        <v>0</v>
      </c>
      <c r="E31" s="64">
        <v>630</v>
      </c>
      <c r="F31" s="64">
        <v>20026</v>
      </c>
      <c r="G31" s="64">
        <v>27282</v>
      </c>
      <c r="H31" s="64">
        <v>781353</v>
      </c>
      <c r="I31" s="64">
        <v>96721</v>
      </c>
      <c r="J31" s="64">
        <v>443160</v>
      </c>
      <c r="K31" s="64">
        <v>538558</v>
      </c>
      <c r="L31" s="64">
        <v>1778373</v>
      </c>
      <c r="M31" s="22">
        <f t="shared" si="2"/>
        <v>663191</v>
      </c>
      <c r="N31" s="64">
        <f t="shared" si="2"/>
        <v>3022912</v>
      </c>
    </row>
    <row r="32" spans="1:14" x14ac:dyDescent="0.25">
      <c r="A32" s="20">
        <v>22</v>
      </c>
      <c r="B32" s="21" t="s">
        <v>37</v>
      </c>
      <c r="C32" s="64">
        <v>1</v>
      </c>
      <c r="D32" s="64">
        <v>3</v>
      </c>
      <c r="E32" s="64">
        <v>91</v>
      </c>
      <c r="F32" s="64">
        <v>2961</v>
      </c>
      <c r="G32" s="64">
        <v>3513</v>
      </c>
      <c r="H32" s="64">
        <v>113732</v>
      </c>
      <c r="I32" s="64">
        <v>1181</v>
      </c>
      <c r="J32" s="64">
        <v>19531</v>
      </c>
      <c r="K32" s="64">
        <v>16307</v>
      </c>
      <c r="L32" s="64">
        <v>193076</v>
      </c>
      <c r="M32" s="22">
        <f t="shared" si="2"/>
        <v>21093</v>
      </c>
      <c r="N32" s="64">
        <f t="shared" si="2"/>
        <v>329303</v>
      </c>
    </row>
    <row r="33" spans="1:14" x14ac:dyDescent="0.25">
      <c r="A33" s="20">
        <v>23</v>
      </c>
      <c r="B33" s="21" t="s">
        <v>38</v>
      </c>
      <c r="C33" s="64">
        <v>68</v>
      </c>
      <c r="D33" s="64">
        <v>169</v>
      </c>
      <c r="E33" s="64">
        <v>105</v>
      </c>
      <c r="F33" s="64">
        <v>2293</v>
      </c>
      <c r="G33" s="64">
        <v>4885</v>
      </c>
      <c r="H33" s="64">
        <v>85165</v>
      </c>
      <c r="I33" s="64">
        <v>95233</v>
      </c>
      <c r="J33" s="64">
        <v>126838</v>
      </c>
      <c r="K33" s="64">
        <v>483806</v>
      </c>
      <c r="L33" s="64">
        <v>395031</v>
      </c>
      <c r="M33" s="22">
        <f t="shared" si="2"/>
        <v>584097</v>
      </c>
      <c r="N33" s="64">
        <f t="shared" si="2"/>
        <v>609496</v>
      </c>
    </row>
    <row r="34" spans="1:14" x14ac:dyDescent="0.25">
      <c r="A34" s="20">
        <v>24</v>
      </c>
      <c r="B34" s="21" t="s">
        <v>39</v>
      </c>
      <c r="C34" s="64">
        <v>0</v>
      </c>
      <c r="D34" s="64">
        <v>0</v>
      </c>
      <c r="E34" s="64">
        <v>0</v>
      </c>
      <c r="F34" s="64">
        <v>0</v>
      </c>
      <c r="G34" s="64">
        <v>3588</v>
      </c>
      <c r="H34" s="64">
        <v>41257</v>
      </c>
      <c r="I34" s="64">
        <v>0</v>
      </c>
      <c r="J34" s="64">
        <v>0</v>
      </c>
      <c r="K34" s="64">
        <v>210393</v>
      </c>
      <c r="L34" s="64">
        <v>661029</v>
      </c>
      <c r="M34" s="22">
        <f t="shared" si="2"/>
        <v>213981</v>
      </c>
      <c r="N34" s="64">
        <f t="shared" si="2"/>
        <v>702286</v>
      </c>
    </row>
    <row r="35" spans="1:14" x14ac:dyDescent="0.25">
      <c r="A35" s="20">
        <v>25</v>
      </c>
      <c r="B35" s="25" t="s">
        <v>40</v>
      </c>
      <c r="C35" s="64">
        <v>0</v>
      </c>
      <c r="D35" s="64">
        <v>0</v>
      </c>
      <c r="E35" s="64">
        <v>1</v>
      </c>
      <c r="F35" s="64">
        <v>91</v>
      </c>
      <c r="G35" s="64">
        <v>39</v>
      </c>
      <c r="H35" s="64">
        <v>884</v>
      </c>
      <c r="I35" s="64">
        <v>643</v>
      </c>
      <c r="J35" s="64">
        <v>4900</v>
      </c>
      <c r="K35" s="64">
        <v>67</v>
      </c>
      <c r="L35" s="64">
        <v>155</v>
      </c>
      <c r="M35" s="22">
        <f t="shared" si="2"/>
        <v>750</v>
      </c>
      <c r="N35" s="64">
        <f t="shared" si="2"/>
        <v>6030</v>
      </c>
    </row>
    <row r="36" spans="1:14" x14ac:dyDescent="0.25">
      <c r="A36" s="20">
        <v>26</v>
      </c>
      <c r="B36" s="25" t="s">
        <v>41</v>
      </c>
      <c r="C36" s="64">
        <v>12</v>
      </c>
      <c r="D36" s="64">
        <v>4426</v>
      </c>
      <c r="E36" s="64">
        <v>1</v>
      </c>
      <c r="F36" s="64">
        <v>80</v>
      </c>
      <c r="G36" s="64">
        <v>81</v>
      </c>
      <c r="H36" s="64">
        <v>2365</v>
      </c>
      <c r="I36" s="64">
        <v>319</v>
      </c>
      <c r="J36" s="64">
        <v>4596</v>
      </c>
      <c r="K36" s="64">
        <v>617</v>
      </c>
      <c r="L36" s="64">
        <v>8178</v>
      </c>
      <c r="M36" s="22">
        <f t="shared" si="2"/>
        <v>1030</v>
      </c>
      <c r="N36" s="64">
        <f t="shared" si="2"/>
        <v>19645</v>
      </c>
    </row>
    <row r="37" spans="1:14" x14ac:dyDescent="0.25">
      <c r="A37" s="20">
        <v>27</v>
      </c>
      <c r="B37" s="25" t="s">
        <v>42</v>
      </c>
      <c r="C37" s="64">
        <v>0</v>
      </c>
      <c r="D37" s="64">
        <v>0</v>
      </c>
      <c r="E37" s="64">
        <v>0</v>
      </c>
      <c r="F37" s="64">
        <v>0</v>
      </c>
      <c r="G37" s="64">
        <v>85</v>
      </c>
      <c r="H37" s="64">
        <v>4211</v>
      </c>
      <c r="I37" s="64">
        <v>117</v>
      </c>
      <c r="J37" s="64">
        <v>1242</v>
      </c>
      <c r="K37" s="64">
        <v>38</v>
      </c>
      <c r="L37" s="64">
        <v>862</v>
      </c>
      <c r="M37" s="22">
        <f t="shared" si="2"/>
        <v>240</v>
      </c>
      <c r="N37" s="64">
        <f t="shared" si="2"/>
        <v>6315</v>
      </c>
    </row>
    <row r="38" spans="1:14" x14ac:dyDescent="0.25">
      <c r="A38" s="20">
        <v>28</v>
      </c>
      <c r="B38" s="25" t="s">
        <v>43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82459</v>
      </c>
      <c r="L38" s="64">
        <v>932663</v>
      </c>
      <c r="M38" s="22">
        <f t="shared" si="2"/>
        <v>82459</v>
      </c>
      <c r="N38" s="64">
        <f t="shared" si="2"/>
        <v>932663</v>
      </c>
    </row>
    <row r="39" spans="1:14" x14ac:dyDescent="0.25">
      <c r="A39" s="20">
        <v>29</v>
      </c>
      <c r="B39" s="25" t="s">
        <v>44</v>
      </c>
      <c r="C39" s="64">
        <v>0</v>
      </c>
      <c r="D39" s="64">
        <v>0</v>
      </c>
      <c r="E39" s="64">
        <v>0</v>
      </c>
      <c r="F39" s="64">
        <v>0</v>
      </c>
      <c r="G39" s="64">
        <v>3</v>
      </c>
      <c r="H39" s="64">
        <v>35</v>
      </c>
      <c r="I39" s="64">
        <v>0</v>
      </c>
      <c r="J39" s="64">
        <v>0</v>
      </c>
      <c r="K39" s="64">
        <v>170</v>
      </c>
      <c r="L39" s="64">
        <v>3622</v>
      </c>
      <c r="M39" s="22">
        <f t="shared" ref="M39:N49" si="3">C39+E39+G39+I39+K39</f>
        <v>173</v>
      </c>
      <c r="N39" s="64">
        <f t="shared" si="3"/>
        <v>3657</v>
      </c>
    </row>
    <row r="40" spans="1:14" x14ac:dyDescent="0.25">
      <c r="A40" s="20">
        <v>30</v>
      </c>
      <c r="B40" s="25" t="s">
        <v>45</v>
      </c>
      <c r="C40" s="64">
        <v>60</v>
      </c>
      <c r="D40" s="64">
        <v>118</v>
      </c>
      <c r="E40" s="64">
        <v>0</v>
      </c>
      <c r="F40" s="64">
        <v>0</v>
      </c>
      <c r="G40" s="64">
        <v>247</v>
      </c>
      <c r="H40" s="64">
        <v>17073</v>
      </c>
      <c r="I40" s="64">
        <v>260</v>
      </c>
      <c r="J40" s="64">
        <v>177</v>
      </c>
      <c r="K40" s="64">
        <v>14035</v>
      </c>
      <c r="L40" s="64">
        <v>23442</v>
      </c>
      <c r="M40" s="22">
        <f t="shared" si="3"/>
        <v>14602</v>
      </c>
      <c r="N40" s="64">
        <f t="shared" si="3"/>
        <v>40810</v>
      </c>
    </row>
    <row r="41" spans="1:14" x14ac:dyDescent="0.25">
      <c r="A41" s="20">
        <v>31</v>
      </c>
      <c r="B41" s="25" t="s">
        <v>46</v>
      </c>
      <c r="C41" s="64">
        <v>0</v>
      </c>
      <c r="D41" s="64">
        <v>0</v>
      </c>
      <c r="E41" s="64">
        <v>0</v>
      </c>
      <c r="F41" s="64">
        <v>0</v>
      </c>
      <c r="G41" s="64">
        <v>13</v>
      </c>
      <c r="H41" s="64">
        <v>660</v>
      </c>
      <c r="I41" s="64">
        <v>292</v>
      </c>
      <c r="J41" s="64">
        <v>1248</v>
      </c>
      <c r="K41" s="64">
        <v>276</v>
      </c>
      <c r="L41" s="64">
        <v>14672</v>
      </c>
      <c r="M41" s="22">
        <f t="shared" si="3"/>
        <v>581</v>
      </c>
      <c r="N41" s="64">
        <f t="shared" si="3"/>
        <v>16580</v>
      </c>
    </row>
    <row r="42" spans="1:14" x14ac:dyDescent="0.25">
      <c r="A42" s="20">
        <v>32</v>
      </c>
      <c r="B42" s="25" t="s">
        <v>47</v>
      </c>
      <c r="C42" s="64">
        <v>0</v>
      </c>
      <c r="D42" s="64">
        <v>0</v>
      </c>
      <c r="E42" s="64">
        <v>0</v>
      </c>
      <c r="F42" s="64">
        <v>0</v>
      </c>
      <c r="G42" s="64">
        <v>37</v>
      </c>
      <c r="H42" s="64">
        <v>662</v>
      </c>
      <c r="I42" s="64">
        <v>152</v>
      </c>
      <c r="J42" s="64">
        <v>1093</v>
      </c>
      <c r="K42" s="64">
        <v>25</v>
      </c>
      <c r="L42" s="64">
        <v>1362</v>
      </c>
      <c r="M42" s="22">
        <f t="shared" si="3"/>
        <v>214</v>
      </c>
      <c r="N42" s="64">
        <f t="shared" si="3"/>
        <v>3117</v>
      </c>
    </row>
    <row r="43" spans="1:14" x14ac:dyDescent="0.25">
      <c r="A43" s="20">
        <v>33</v>
      </c>
      <c r="B43" s="25" t="s">
        <v>48</v>
      </c>
      <c r="C43" s="64">
        <v>0</v>
      </c>
      <c r="D43" s="64">
        <v>0</v>
      </c>
      <c r="E43" s="64">
        <v>83</v>
      </c>
      <c r="F43" s="64">
        <v>2426</v>
      </c>
      <c r="G43" s="64">
        <v>1643</v>
      </c>
      <c r="H43" s="64">
        <v>67068</v>
      </c>
      <c r="I43" s="64">
        <v>14969</v>
      </c>
      <c r="J43" s="64">
        <v>44364</v>
      </c>
      <c r="K43" s="64">
        <v>88730</v>
      </c>
      <c r="L43" s="64">
        <v>263738</v>
      </c>
      <c r="M43" s="22">
        <f t="shared" si="3"/>
        <v>105425</v>
      </c>
      <c r="N43" s="64">
        <f t="shared" si="3"/>
        <v>377596</v>
      </c>
    </row>
    <row r="44" spans="1:14" x14ac:dyDescent="0.25">
      <c r="A44" s="20">
        <v>34</v>
      </c>
      <c r="B44" s="25" t="s">
        <v>49</v>
      </c>
      <c r="C44" s="64">
        <v>0</v>
      </c>
      <c r="D44" s="64">
        <v>0</v>
      </c>
      <c r="E44" s="64">
        <v>1</v>
      </c>
      <c r="F44" s="64">
        <v>39</v>
      </c>
      <c r="G44" s="64">
        <v>71</v>
      </c>
      <c r="H44" s="64">
        <v>1542</v>
      </c>
      <c r="I44" s="64">
        <v>397</v>
      </c>
      <c r="J44" s="64">
        <v>2696</v>
      </c>
      <c r="K44" s="64">
        <v>17</v>
      </c>
      <c r="L44" s="64">
        <v>176</v>
      </c>
      <c r="M44" s="22">
        <f t="shared" si="3"/>
        <v>486</v>
      </c>
      <c r="N44" s="64">
        <f t="shared" si="3"/>
        <v>4453</v>
      </c>
    </row>
    <row r="45" spans="1:14" x14ac:dyDescent="0.25">
      <c r="A45" s="23" t="s">
        <v>50</v>
      </c>
      <c r="B45" s="24" t="s">
        <v>26</v>
      </c>
      <c r="C45" s="23">
        <f t="shared" ref="C45:L45" si="4">SUM(C23:C44)</f>
        <v>17803</v>
      </c>
      <c r="D45" s="66">
        <f t="shared" si="4"/>
        <v>263651</v>
      </c>
      <c r="E45" s="23">
        <f t="shared" si="4"/>
        <v>1099</v>
      </c>
      <c r="F45" s="66">
        <f t="shared" si="4"/>
        <v>32892</v>
      </c>
      <c r="G45" s="23">
        <f t="shared" si="4"/>
        <v>117006</v>
      </c>
      <c r="H45" s="66">
        <f t="shared" si="4"/>
        <v>2745994</v>
      </c>
      <c r="I45" s="66">
        <f t="shared" si="4"/>
        <v>816077</v>
      </c>
      <c r="J45" s="66">
        <f t="shared" si="4"/>
        <v>2189347</v>
      </c>
      <c r="K45" s="23">
        <f t="shared" si="4"/>
        <v>3197825</v>
      </c>
      <c r="L45" s="66">
        <f t="shared" si="4"/>
        <v>8553543</v>
      </c>
      <c r="M45" s="23">
        <f t="shared" si="3"/>
        <v>4149810</v>
      </c>
      <c r="N45" s="23">
        <f t="shared" si="3"/>
        <v>13785427</v>
      </c>
    </row>
    <row r="46" spans="1:14" x14ac:dyDescent="0.25">
      <c r="A46" s="23" t="s">
        <v>51</v>
      </c>
      <c r="B46" s="24" t="s">
        <v>81</v>
      </c>
      <c r="C46" s="23">
        <f>+C45+C21</f>
        <v>19358</v>
      </c>
      <c r="D46" s="23">
        <f>+D45+D21</f>
        <v>739702</v>
      </c>
      <c r="E46" s="23">
        <f t="shared" ref="E46:L46" si="5">+E45+E21</f>
        <v>9245</v>
      </c>
      <c r="F46" s="23">
        <f t="shared" si="5"/>
        <v>198181</v>
      </c>
      <c r="G46" s="23">
        <f t="shared" si="5"/>
        <v>365367</v>
      </c>
      <c r="H46" s="23">
        <f t="shared" si="5"/>
        <v>7292132</v>
      </c>
      <c r="I46" s="23">
        <f t="shared" si="5"/>
        <v>1296461</v>
      </c>
      <c r="J46" s="23">
        <f t="shared" si="5"/>
        <v>3766185</v>
      </c>
      <c r="K46" s="23">
        <f t="shared" si="5"/>
        <v>4626147</v>
      </c>
      <c r="L46" s="23">
        <f t="shared" si="5"/>
        <v>19706814</v>
      </c>
      <c r="M46" s="23">
        <f>+M45+M21</f>
        <v>6316578</v>
      </c>
      <c r="N46" s="23">
        <f>+N45+N21</f>
        <v>31703014</v>
      </c>
    </row>
    <row r="47" spans="1:14" x14ac:dyDescent="0.25">
      <c r="A47" s="19" t="s">
        <v>53</v>
      </c>
      <c r="B47" s="19"/>
      <c r="C47" s="19"/>
      <c r="D47" s="85"/>
      <c r="E47" s="19"/>
      <c r="F47" s="85"/>
      <c r="G47" s="19"/>
      <c r="H47" s="85"/>
      <c r="I47" s="19"/>
      <c r="J47" s="85"/>
      <c r="K47" s="19"/>
      <c r="L47" s="85"/>
      <c r="M47" s="19"/>
      <c r="N47" s="19"/>
    </row>
    <row r="48" spans="1:14" x14ac:dyDescent="0.25">
      <c r="A48" s="20">
        <v>35</v>
      </c>
      <c r="B48" s="21" t="s">
        <v>54</v>
      </c>
      <c r="C48" s="64">
        <v>0</v>
      </c>
      <c r="D48" s="64">
        <v>0</v>
      </c>
      <c r="E48" s="64">
        <v>101</v>
      </c>
      <c r="F48" s="64">
        <v>2914</v>
      </c>
      <c r="G48" s="64">
        <v>8353</v>
      </c>
      <c r="H48" s="64">
        <v>216873</v>
      </c>
      <c r="I48" s="64">
        <v>31112</v>
      </c>
      <c r="J48" s="64">
        <v>218568</v>
      </c>
      <c r="K48" s="64">
        <v>88971</v>
      </c>
      <c r="L48" s="64">
        <v>483010</v>
      </c>
      <c r="M48" s="22">
        <f t="shared" ref="M48:N49" si="6">C48+E48+G48+I48+K48</f>
        <v>128537</v>
      </c>
      <c r="N48" s="64">
        <f t="shared" si="6"/>
        <v>921365</v>
      </c>
    </row>
    <row r="49" spans="1:14" x14ac:dyDescent="0.25">
      <c r="A49" s="23" t="s">
        <v>55</v>
      </c>
      <c r="B49" s="24" t="s">
        <v>26</v>
      </c>
      <c r="C49" s="23">
        <f t="shared" ref="C49:L49" si="7">SUM(C48:C48)</f>
        <v>0</v>
      </c>
      <c r="D49" s="66">
        <f t="shared" si="7"/>
        <v>0</v>
      </c>
      <c r="E49" s="23">
        <f t="shared" si="7"/>
        <v>101</v>
      </c>
      <c r="F49" s="66">
        <f t="shared" si="7"/>
        <v>2914</v>
      </c>
      <c r="G49" s="23">
        <f t="shared" si="7"/>
        <v>8353</v>
      </c>
      <c r="H49" s="66">
        <f t="shared" si="7"/>
        <v>216873</v>
      </c>
      <c r="I49" s="23">
        <f t="shared" si="7"/>
        <v>31112</v>
      </c>
      <c r="J49" s="66">
        <f t="shared" si="7"/>
        <v>218568</v>
      </c>
      <c r="K49" s="23">
        <f t="shared" si="7"/>
        <v>88971</v>
      </c>
      <c r="L49" s="66">
        <f t="shared" si="7"/>
        <v>483010</v>
      </c>
      <c r="M49" s="23">
        <f t="shared" si="6"/>
        <v>128537</v>
      </c>
      <c r="N49" s="23">
        <f t="shared" si="6"/>
        <v>921365</v>
      </c>
    </row>
    <row r="50" spans="1:14" x14ac:dyDescent="0.25">
      <c r="A50" s="19" t="s">
        <v>56</v>
      </c>
      <c r="B50" s="19"/>
      <c r="C50" s="19"/>
      <c r="D50" s="85"/>
      <c r="E50" s="19"/>
      <c r="F50" s="85"/>
      <c r="G50" s="19"/>
      <c r="H50" s="85"/>
      <c r="I50" s="19"/>
      <c r="J50" s="85"/>
      <c r="K50" s="19"/>
      <c r="L50" s="85"/>
      <c r="M50" s="19"/>
      <c r="N50" s="19"/>
    </row>
    <row r="51" spans="1:14" x14ac:dyDescent="0.25">
      <c r="A51" s="20">
        <v>36</v>
      </c>
      <c r="B51" s="21" t="s">
        <v>57</v>
      </c>
      <c r="C51" s="64">
        <v>0</v>
      </c>
      <c r="D51" s="64">
        <v>0</v>
      </c>
      <c r="E51" s="64">
        <v>0</v>
      </c>
      <c r="F51" s="64">
        <v>0</v>
      </c>
      <c r="G51" s="64">
        <v>2178</v>
      </c>
      <c r="H51" s="64">
        <v>17926</v>
      </c>
      <c r="I51" s="64">
        <v>2301</v>
      </c>
      <c r="J51" s="64">
        <v>8964</v>
      </c>
      <c r="K51" s="64">
        <v>27544</v>
      </c>
      <c r="L51" s="64">
        <v>241722</v>
      </c>
      <c r="M51" s="22">
        <f t="shared" ref="M51:N53" si="8">C51+E51+G51+I51+K51</f>
        <v>32023</v>
      </c>
      <c r="N51" s="64">
        <f t="shared" si="8"/>
        <v>268612</v>
      </c>
    </row>
    <row r="52" spans="1:14" x14ac:dyDescent="0.25">
      <c r="A52" s="20">
        <v>37</v>
      </c>
      <c r="B52" s="21" t="s">
        <v>58</v>
      </c>
      <c r="C52" s="64">
        <v>1657</v>
      </c>
      <c r="D52" s="64">
        <v>2056</v>
      </c>
      <c r="E52" s="64">
        <v>16</v>
      </c>
      <c r="F52" s="64">
        <v>159</v>
      </c>
      <c r="G52" s="64">
        <v>233</v>
      </c>
      <c r="H52" s="64">
        <v>501</v>
      </c>
      <c r="I52" s="64">
        <v>41</v>
      </c>
      <c r="J52" s="64">
        <v>102</v>
      </c>
      <c r="K52" s="64">
        <v>4056</v>
      </c>
      <c r="L52" s="64">
        <v>3044</v>
      </c>
      <c r="M52" s="22">
        <f t="shared" si="8"/>
        <v>6003</v>
      </c>
      <c r="N52" s="64">
        <f t="shared" si="8"/>
        <v>5862</v>
      </c>
    </row>
    <row r="53" spans="1:14" x14ac:dyDescent="0.25">
      <c r="A53" s="23" t="s">
        <v>59</v>
      </c>
      <c r="B53" s="24" t="s">
        <v>26</v>
      </c>
      <c r="C53" s="23">
        <f t="shared" ref="C53:L53" si="9">SUM(C51:C52)</f>
        <v>1657</v>
      </c>
      <c r="D53" s="66">
        <f t="shared" si="9"/>
        <v>2056</v>
      </c>
      <c r="E53" s="23">
        <f t="shared" si="9"/>
        <v>16</v>
      </c>
      <c r="F53" s="66">
        <f t="shared" si="9"/>
        <v>159</v>
      </c>
      <c r="G53" s="23">
        <f t="shared" si="9"/>
        <v>2411</v>
      </c>
      <c r="H53" s="66">
        <f t="shared" si="9"/>
        <v>18427</v>
      </c>
      <c r="I53" s="23">
        <f t="shared" si="9"/>
        <v>2342</v>
      </c>
      <c r="J53" s="66">
        <f t="shared" si="9"/>
        <v>9066</v>
      </c>
      <c r="K53" s="23">
        <f t="shared" si="9"/>
        <v>31600</v>
      </c>
      <c r="L53" s="66">
        <f t="shared" si="9"/>
        <v>244766</v>
      </c>
      <c r="M53" s="23">
        <f t="shared" si="8"/>
        <v>38026</v>
      </c>
      <c r="N53" s="23">
        <f t="shared" si="8"/>
        <v>274474</v>
      </c>
    </row>
    <row r="54" spans="1:14" x14ac:dyDescent="0.25">
      <c r="A54" s="19" t="s">
        <v>82</v>
      </c>
      <c r="B54" s="19"/>
      <c r="C54" s="19"/>
      <c r="D54" s="85"/>
      <c r="E54" s="19"/>
      <c r="F54" s="85"/>
      <c r="G54" s="19"/>
      <c r="H54" s="85"/>
      <c r="I54" s="19"/>
      <c r="J54" s="85"/>
      <c r="K54" s="19"/>
      <c r="L54" s="85"/>
      <c r="M54" s="19"/>
      <c r="N54" s="19"/>
    </row>
    <row r="55" spans="1:14" x14ac:dyDescent="0.25">
      <c r="A55" s="20">
        <v>38</v>
      </c>
      <c r="B55" s="21" t="s">
        <v>61</v>
      </c>
      <c r="C55" s="64">
        <v>0</v>
      </c>
      <c r="D55" s="64">
        <v>0</v>
      </c>
      <c r="E55" s="64">
        <v>0</v>
      </c>
      <c r="F55" s="64">
        <v>0</v>
      </c>
      <c r="G55" s="64">
        <v>4313</v>
      </c>
      <c r="H55" s="64">
        <v>75656</v>
      </c>
      <c r="I55" s="64">
        <v>49240</v>
      </c>
      <c r="J55" s="64">
        <v>68079</v>
      </c>
      <c r="K55" s="64">
        <v>838341</v>
      </c>
      <c r="L55" s="64">
        <v>1354558</v>
      </c>
      <c r="M55" s="22">
        <f t="shared" ref="M55:N65" si="10">C55+E55+G55+I55+K55</f>
        <v>891894</v>
      </c>
      <c r="N55" s="64">
        <f t="shared" si="10"/>
        <v>1498293</v>
      </c>
    </row>
    <row r="56" spans="1:14" x14ac:dyDescent="0.25">
      <c r="A56" s="20">
        <v>39</v>
      </c>
      <c r="B56" s="21" t="s">
        <v>62</v>
      </c>
      <c r="C56" s="64">
        <v>0</v>
      </c>
      <c r="D56" s="64">
        <v>0</v>
      </c>
      <c r="E56" s="64">
        <v>0</v>
      </c>
      <c r="F56" s="64">
        <v>0</v>
      </c>
      <c r="G56" s="64">
        <v>432</v>
      </c>
      <c r="H56" s="64">
        <v>5127</v>
      </c>
      <c r="I56" s="64">
        <v>0</v>
      </c>
      <c r="J56" s="64">
        <v>0</v>
      </c>
      <c r="K56" s="64">
        <v>18171</v>
      </c>
      <c r="L56" s="64">
        <v>67567</v>
      </c>
      <c r="M56" s="22">
        <f t="shared" si="10"/>
        <v>18603</v>
      </c>
      <c r="N56" s="64">
        <f t="shared" si="10"/>
        <v>72694</v>
      </c>
    </row>
    <row r="57" spans="1:14" x14ac:dyDescent="0.25">
      <c r="A57" s="20">
        <v>40</v>
      </c>
      <c r="B57" s="21" t="s">
        <v>63</v>
      </c>
      <c r="C57" s="64">
        <v>0</v>
      </c>
      <c r="D57" s="64">
        <v>0</v>
      </c>
      <c r="E57" s="64">
        <v>0</v>
      </c>
      <c r="F57" s="64">
        <v>0</v>
      </c>
      <c r="G57" s="64">
        <v>703</v>
      </c>
      <c r="H57" s="64">
        <v>12692</v>
      </c>
      <c r="I57" s="64">
        <v>0</v>
      </c>
      <c r="J57" s="64">
        <v>0</v>
      </c>
      <c r="K57" s="64">
        <v>11203</v>
      </c>
      <c r="L57" s="64">
        <v>57478</v>
      </c>
      <c r="M57" s="22">
        <f t="shared" si="10"/>
        <v>11906</v>
      </c>
      <c r="N57" s="64">
        <f t="shared" si="10"/>
        <v>70170</v>
      </c>
    </row>
    <row r="58" spans="1:14" x14ac:dyDescent="0.25">
      <c r="A58" s="20">
        <v>41</v>
      </c>
      <c r="B58" s="21" t="s">
        <v>64</v>
      </c>
      <c r="C58" s="64">
        <v>0</v>
      </c>
      <c r="D58" s="64">
        <v>0</v>
      </c>
      <c r="E58" s="64">
        <v>0</v>
      </c>
      <c r="F58" s="64">
        <v>0</v>
      </c>
      <c r="G58" s="64">
        <v>3701</v>
      </c>
      <c r="H58" s="64">
        <v>32504</v>
      </c>
      <c r="I58" s="64">
        <v>66</v>
      </c>
      <c r="J58" s="64">
        <v>45</v>
      </c>
      <c r="K58" s="64">
        <v>12825</v>
      </c>
      <c r="L58" s="64">
        <v>15623</v>
      </c>
      <c r="M58" s="22">
        <f t="shared" si="10"/>
        <v>16592</v>
      </c>
      <c r="N58" s="64">
        <f t="shared" si="10"/>
        <v>48172</v>
      </c>
    </row>
    <row r="59" spans="1:14" x14ac:dyDescent="0.25">
      <c r="A59" s="20">
        <v>42</v>
      </c>
      <c r="B59" s="21" t="s">
        <v>65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2980</v>
      </c>
      <c r="L59" s="64">
        <v>19242</v>
      </c>
      <c r="M59" s="22">
        <f t="shared" si="10"/>
        <v>2980</v>
      </c>
      <c r="N59" s="64">
        <f t="shared" si="10"/>
        <v>19242</v>
      </c>
    </row>
    <row r="60" spans="1:14" x14ac:dyDescent="0.25">
      <c r="A60" s="20">
        <v>43</v>
      </c>
      <c r="B60" s="21" t="s">
        <v>66</v>
      </c>
      <c r="C60" s="64">
        <v>0</v>
      </c>
      <c r="D60" s="64">
        <v>0</v>
      </c>
      <c r="E60" s="64">
        <v>0</v>
      </c>
      <c r="F60" s="64">
        <v>0</v>
      </c>
      <c r="G60" s="64">
        <v>33</v>
      </c>
      <c r="H60" s="64">
        <v>577</v>
      </c>
      <c r="I60" s="64">
        <v>0</v>
      </c>
      <c r="J60" s="64">
        <v>0</v>
      </c>
      <c r="K60" s="64">
        <v>433</v>
      </c>
      <c r="L60" s="64">
        <v>3973</v>
      </c>
      <c r="M60" s="22">
        <f t="shared" si="10"/>
        <v>466</v>
      </c>
      <c r="N60" s="64">
        <f t="shared" si="10"/>
        <v>4550</v>
      </c>
    </row>
    <row r="61" spans="1:14" x14ac:dyDescent="0.25">
      <c r="A61" s="20">
        <v>44</v>
      </c>
      <c r="B61" s="21" t="s">
        <v>67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714</v>
      </c>
      <c r="J61" s="64">
        <v>1626</v>
      </c>
      <c r="K61" s="64">
        <v>42775</v>
      </c>
      <c r="L61" s="64">
        <v>7930</v>
      </c>
      <c r="M61" s="22">
        <f t="shared" si="10"/>
        <v>43489</v>
      </c>
      <c r="N61" s="64">
        <f t="shared" si="10"/>
        <v>9556</v>
      </c>
    </row>
    <row r="62" spans="1:14" x14ac:dyDescent="0.25">
      <c r="A62" s="20">
        <v>45</v>
      </c>
      <c r="B62" s="21" t="s">
        <v>69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265</v>
      </c>
      <c r="L62" s="64">
        <v>7829</v>
      </c>
      <c r="M62" s="22">
        <f t="shared" si="10"/>
        <v>265</v>
      </c>
      <c r="N62" s="64">
        <f t="shared" si="10"/>
        <v>7829</v>
      </c>
    </row>
    <row r="63" spans="1:14" x14ac:dyDescent="0.25">
      <c r="A63" s="20">
        <v>46</v>
      </c>
      <c r="B63" s="21" t="s">
        <v>70</v>
      </c>
      <c r="C63" s="64">
        <v>0</v>
      </c>
      <c r="D63" s="64">
        <v>0</v>
      </c>
      <c r="E63" s="64">
        <v>0</v>
      </c>
      <c r="F63" s="64">
        <v>0</v>
      </c>
      <c r="G63" s="64">
        <v>2</v>
      </c>
      <c r="H63" s="64">
        <v>51</v>
      </c>
      <c r="I63" s="64">
        <v>285</v>
      </c>
      <c r="J63" s="64">
        <v>339</v>
      </c>
      <c r="K63" s="64">
        <v>1704</v>
      </c>
      <c r="L63" s="64">
        <v>6070</v>
      </c>
      <c r="M63" s="22">
        <f t="shared" si="10"/>
        <v>1991</v>
      </c>
      <c r="N63" s="64">
        <f t="shared" si="10"/>
        <v>6460</v>
      </c>
    </row>
    <row r="64" spans="1:14" x14ac:dyDescent="0.25">
      <c r="A64" s="23" t="s">
        <v>71</v>
      </c>
      <c r="B64" s="24" t="s">
        <v>26</v>
      </c>
      <c r="C64" s="23">
        <f>SUM(C55:C63)</f>
        <v>0</v>
      </c>
      <c r="D64" s="23">
        <f t="shared" ref="D64:N64" si="11">SUM(D55:D63)</f>
        <v>0</v>
      </c>
      <c r="E64" s="23">
        <f t="shared" si="11"/>
        <v>0</v>
      </c>
      <c r="F64" s="23">
        <f t="shared" si="11"/>
        <v>0</v>
      </c>
      <c r="G64" s="23">
        <f t="shared" si="11"/>
        <v>9184</v>
      </c>
      <c r="H64" s="23">
        <f t="shared" si="11"/>
        <v>126607</v>
      </c>
      <c r="I64" s="23">
        <f t="shared" si="11"/>
        <v>50305</v>
      </c>
      <c r="J64" s="23">
        <f t="shared" si="11"/>
        <v>70089</v>
      </c>
      <c r="K64" s="23">
        <f t="shared" si="11"/>
        <v>928697</v>
      </c>
      <c r="L64" s="23">
        <f t="shared" si="11"/>
        <v>1540270</v>
      </c>
      <c r="M64" s="23">
        <f t="shared" si="11"/>
        <v>988186</v>
      </c>
      <c r="N64" s="23">
        <f t="shared" si="11"/>
        <v>1736966</v>
      </c>
    </row>
    <row r="65" spans="1:14" x14ac:dyDescent="0.25">
      <c r="A65" s="68" t="s">
        <v>72</v>
      </c>
      <c r="B65" s="68"/>
      <c r="C65" s="23">
        <f t="shared" ref="C65:L65" si="12">C46+C49+C53+C64</f>
        <v>21015</v>
      </c>
      <c r="D65" s="66">
        <f t="shared" si="12"/>
        <v>741758</v>
      </c>
      <c r="E65" s="23">
        <f t="shared" si="12"/>
        <v>9362</v>
      </c>
      <c r="F65" s="66">
        <f t="shared" si="12"/>
        <v>201254</v>
      </c>
      <c r="G65" s="23">
        <f t="shared" si="12"/>
        <v>385315</v>
      </c>
      <c r="H65" s="66">
        <f t="shared" si="12"/>
        <v>7654039</v>
      </c>
      <c r="I65" s="23">
        <f t="shared" si="12"/>
        <v>1380220</v>
      </c>
      <c r="J65" s="66">
        <f t="shared" si="12"/>
        <v>4063908</v>
      </c>
      <c r="K65" s="23">
        <f t="shared" si="12"/>
        <v>5675415</v>
      </c>
      <c r="L65" s="23">
        <f t="shared" si="12"/>
        <v>21974860</v>
      </c>
      <c r="M65" s="23">
        <f t="shared" si="10"/>
        <v>7471327</v>
      </c>
      <c r="N65" s="23">
        <f t="shared" si="10"/>
        <v>34635819</v>
      </c>
    </row>
  </sheetData>
  <mergeCells count="18">
    <mergeCell ref="A54:N54"/>
    <mergeCell ref="A65:B65"/>
    <mergeCell ref="K6:L6"/>
    <mergeCell ref="M6:N6"/>
    <mergeCell ref="A8:N8"/>
    <mergeCell ref="A22:N22"/>
    <mergeCell ref="A47:N47"/>
    <mergeCell ref="A50:N50"/>
    <mergeCell ref="A1:N1"/>
    <mergeCell ref="A2:N2"/>
    <mergeCell ref="A3:N3"/>
    <mergeCell ref="A4:N4"/>
    <mergeCell ref="A6:A7"/>
    <mergeCell ref="B6:B7"/>
    <mergeCell ref="C6:D6"/>
    <mergeCell ref="E6:F6"/>
    <mergeCell ref="G6:H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Annex 1</vt:lpstr>
      <vt:lpstr>Annex 2</vt:lpstr>
      <vt:lpstr>Annex 3</vt:lpstr>
      <vt:lpstr>Annex 4</vt:lpstr>
      <vt:lpstr>Annex 5</vt:lpstr>
      <vt:lpstr>Annex 6</vt:lpstr>
      <vt:lpstr>Annex 7</vt:lpstr>
      <vt:lpstr>Annex 8</vt:lpstr>
      <vt:lpstr>Annex 9</vt:lpstr>
      <vt:lpstr>Annex 10</vt:lpstr>
      <vt:lpstr>Annex 10A</vt:lpstr>
      <vt:lpstr>Annex 10B</vt:lpstr>
      <vt:lpstr>Annex 10C</vt:lpstr>
      <vt:lpstr>Annex 10D</vt:lpstr>
      <vt:lpstr>Annex 11</vt:lpstr>
      <vt:lpstr>Annex 12</vt:lpstr>
      <vt:lpstr>Annex 12A</vt:lpstr>
      <vt:lpstr>Annex 12B</vt:lpstr>
      <vt:lpstr>Annex 12C</vt:lpstr>
      <vt:lpstr>Annex 12D</vt:lpstr>
      <vt:lpstr>Annex 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Shashank  Srivastava</dc:creator>
  <cp:lastModifiedBy>Shashank  Srivastava</cp:lastModifiedBy>
  <dcterms:created xsi:type="dcterms:W3CDTF">2015-06-05T18:17:20Z</dcterms:created>
  <dcterms:modified xsi:type="dcterms:W3CDTF">2026-08-21T07:12:21Z</dcterms:modified>
</cp:coreProperties>
</file>